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9095" yWindow="-105" windowWidth="23250" windowHeight="12450" activeTab="2"/>
  </bookViews>
  <sheets>
    <sheet name="Титул. лист (3)" sheetId="13" r:id="rId1"/>
    <sheet name="Разд.1" sheetId="7" r:id="rId2"/>
    <sheet name="2025" sheetId="2" r:id="rId3"/>
    <sheet name="Разд.1.2" sheetId="15" state="hidden" r:id="rId4"/>
    <sheet name="Разд.1.3" sheetId="16" state="hidden" r:id="rId5"/>
    <sheet name="2026" sheetId="17" r:id="rId6"/>
    <sheet name="2027" sheetId="18" r:id="rId7"/>
    <sheet name="Разд.1.4" sheetId="6" r:id="rId8"/>
    <sheet name="Разд.2" sheetId="3" r:id="rId9"/>
  </sheets>
  <definedNames>
    <definedName name="_xlnm.Print_Area" localSheetId="2">'2025'!$A$2:$AC$84</definedName>
    <definedName name="_xlnm.Print_Area" localSheetId="5">'2026'!$A$2:$V$85</definedName>
    <definedName name="_xlnm.Print_Area" localSheetId="6">'2027'!$A$2:$V$85</definedName>
    <definedName name="_xlnm.Print_Area" localSheetId="1">Разд.1!$A$2:$Z$85</definedName>
    <definedName name="_xlnm.Print_Area" localSheetId="3">Разд.1.2!$A$1:$S$84</definedName>
    <definedName name="_xlnm.Print_Area" localSheetId="4">Разд.1.3!$A$1:$S$84</definedName>
    <definedName name="_xlnm.Print_Area" localSheetId="8">Разд.2!$A$1:$J$62</definedName>
  </definedNames>
  <calcPr calcId="124519" iterate="1"/>
</workbook>
</file>

<file path=xl/calcChain.xml><?xml version="1.0" encoding="utf-8"?>
<calcChain xmlns="http://schemas.openxmlformats.org/spreadsheetml/2006/main">
  <c r="X53" i="2"/>
  <c r="AH70"/>
  <c r="P34" l="1"/>
  <c r="O71"/>
  <c r="L71"/>
  <c r="K71"/>
  <c r="J71"/>
  <c r="H71"/>
  <c r="E11" i="13"/>
  <c r="AG72" i="2"/>
  <c r="F71"/>
  <c r="G30" i="7" l="1"/>
  <c r="H30"/>
  <c r="H27"/>
  <c r="H26" s="1"/>
  <c r="G27"/>
  <c r="G26" s="1"/>
  <c r="H83"/>
  <c r="G69"/>
  <c r="H69"/>
  <c r="H74"/>
  <c r="G63"/>
  <c r="G62" s="1"/>
  <c r="G56"/>
  <c r="H48"/>
  <c r="H38"/>
  <c r="H23"/>
  <c r="H20"/>
  <c r="G20"/>
  <c r="H13"/>
  <c r="G13"/>
  <c r="G24"/>
  <c r="H24"/>
  <c r="G25"/>
  <c r="H25"/>
  <c r="E84" i="18"/>
  <c r="E83" s="1"/>
  <c r="H84" i="7" s="1"/>
  <c r="W83" i="18"/>
  <c r="V83"/>
  <c r="U83"/>
  <c r="T83"/>
  <c r="T29" s="1"/>
  <c r="T21" s="1"/>
  <c r="T18" s="1"/>
  <c r="S83"/>
  <c r="R83"/>
  <c r="Q83"/>
  <c r="P83"/>
  <c r="O83"/>
  <c r="M83"/>
  <c r="L83"/>
  <c r="K83"/>
  <c r="I83"/>
  <c r="H83"/>
  <c r="G83"/>
  <c r="F83"/>
  <c r="E82"/>
  <c r="E81"/>
  <c r="H82" i="7" s="1"/>
  <c r="E80" i="18"/>
  <c r="E79" s="1"/>
  <c r="W79"/>
  <c r="V79"/>
  <c r="U79"/>
  <c r="T79"/>
  <c r="S79"/>
  <c r="R79"/>
  <c r="Q79"/>
  <c r="P79"/>
  <c r="O79"/>
  <c r="M79"/>
  <c r="L79"/>
  <c r="K79"/>
  <c r="I79"/>
  <c r="H79"/>
  <c r="G79"/>
  <c r="F79"/>
  <c r="E77"/>
  <c r="H78" i="7" s="1"/>
  <c r="E76" i="18"/>
  <c r="W75"/>
  <c r="W63" s="1"/>
  <c r="V75"/>
  <c r="V63" s="1"/>
  <c r="U75"/>
  <c r="U63" s="1"/>
  <c r="T75"/>
  <c r="S75"/>
  <c r="R75"/>
  <c r="Q75"/>
  <c r="P75"/>
  <c r="O75"/>
  <c r="M75"/>
  <c r="L75"/>
  <c r="K75"/>
  <c r="I75"/>
  <c r="H75"/>
  <c r="G75"/>
  <c r="F75"/>
  <c r="Q74"/>
  <c r="F74"/>
  <c r="E73"/>
  <c r="AA72"/>
  <c r="Q67" s="1"/>
  <c r="Z72"/>
  <c r="F67" s="1"/>
  <c r="Q72"/>
  <c r="F72"/>
  <c r="Q71"/>
  <c r="F71"/>
  <c r="E70"/>
  <c r="H71" i="7" s="1"/>
  <c r="Q69" i="18"/>
  <c r="F69"/>
  <c r="E66"/>
  <c r="H67" i="7" s="1"/>
  <c r="E65" i="18"/>
  <c r="H66" i="7" s="1"/>
  <c r="E64" i="18"/>
  <c r="H65" i="7" s="1"/>
  <c r="T63" i="18"/>
  <c r="S63"/>
  <c r="R63"/>
  <c r="P63"/>
  <c r="O63"/>
  <c r="N63"/>
  <c r="M63"/>
  <c r="E62"/>
  <c r="E61" s="1"/>
  <c r="W61"/>
  <c r="V61"/>
  <c r="U61"/>
  <c r="T61"/>
  <c r="S61"/>
  <c r="R61"/>
  <c r="Q61"/>
  <c r="P61"/>
  <c r="O61"/>
  <c r="N61"/>
  <c r="M61"/>
  <c r="L61"/>
  <c r="K61"/>
  <c r="I61"/>
  <c r="H61"/>
  <c r="G61"/>
  <c r="F61"/>
  <c r="E60"/>
  <c r="H61" i="7" s="1"/>
  <c r="E59" i="18"/>
  <c r="H60" i="7" s="1"/>
  <c r="E58" i="18"/>
  <c r="H59" i="7" s="1"/>
  <c r="E57" i="18"/>
  <c r="H58" i="7" s="1"/>
  <c r="E56" i="18"/>
  <c r="H57" i="7" s="1"/>
  <c r="E55" i="18"/>
  <c r="H56" i="7" s="1"/>
  <c r="W54" i="18"/>
  <c r="V54"/>
  <c r="U54"/>
  <c r="T54"/>
  <c r="S54"/>
  <c r="R54"/>
  <c r="Q54"/>
  <c r="P54"/>
  <c r="O54"/>
  <c r="N54"/>
  <c r="M54"/>
  <c r="L54"/>
  <c r="K54"/>
  <c r="J54"/>
  <c r="I54"/>
  <c r="H54"/>
  <c r="G54"/>
  <c r="F54"/>
  <c r="E53"/>
  <c r="E50" s="1"/>
  <c r="E52"/>
  <c r="H53" i="7" s="1"/>
  <c r="E51" i="18"/>
  <c r="H52" i="7" s="1"/>
  <c r="W50" i="18"/>
  <c r="V50"/>
  <c r="U50"/>
  <c r="T50"/>
  <c r="S50"/>
  <c r="R50"/>
  <c r="Q50"/>
  <c r="P50"/>
  <c r="O50"/>
  <c r="N50"/>
  <c r="M50"/>
  <c r="L50"/>
  <c r="K50"/>
  <c r="J50"/>
  <c r="I50"/>
  <c r="H50"/>
  <c r="G50"/>
  <c r="F50"/>
  <c r="E49"/>
  <c r="H50" i="7" s="1"/>
  <c r="E48" i="18"/>
  <c r="H49" i="7" s="1"/>
  <c r="E47" i="18"/>
  <c r="E43" s="1"/>
  <c r="E46"/>
  <c r="H47" i="7" s="1"/>
  <c r="E45" i="18"/>
  <c r="H46" i="7" s="1"/>
  <c r="E44" i="18"/>
  <c r="H45" i="7" s="1"/>
  <c r="W43" i="18"/>
  <c r="V43"/>
  <c r="U43"/>
  <c r="T43"/>
  <c r="S43"/>
  <c r="R43"/>
  <c r="Q43"/>
  <c r="P43"/>
  <c r="O43"/>
  <c r="N43"/>
  <c r="M43"/>
  <c r="L43"/>
  <c r="K43"/>
  <c r="J43"/>
  <c r="J29" s="1"/>
  <c r="J19" s="1"/>
  <c r="J18" s="1"/>
  <c r="J8" s="1"/>
  <c r="I43"/>
  <c r="H43"/>
  <c r="G43"/>
  <c r="F43"/>
  <c r="E42"/>
  <c r="E41"/>
  <c r="H43" i="7" s="1"/>
  <c r="W40" i="18"/>
  <c r="W30" s="1"/>
  <c r="V40"/>
  <c r="U40"/>
  <c r="E40" s="1"/>
  <c r="H42" i="7" s="1"/>
  <c r="E39" i="18"/>
  <c r="H41" i="7" s="1"/>
  <c r="E38" i="18"/>
  <c r="H40" i="7" s="1"/>
  <c r="E37" i="18"/>
  <c r="H39" i="7" s="1"/>
  <c r="E36" i="18"/>
  <c r="E35"/>
  <c r="E34" s="1"/>
  <c r="H36" i="7" s="1"/>
  <c r="W34" i="18"/>
  <c r="V34"/>
  <c r="U34"/>
  <c r="F34"/>
  <c r="F30" s="1"/>
  <c r="E33"/>
  <c r="H35" i="7" s="1"/>
  <c r="E32" i="18"/>
  <c r="H34" i="7" s="1"/>
  <c r="E31" i="18"/>
  <c r="H33" i="7" s="1"/>
  <c r="V30" i="18"/>
  <c r="U30"/>
  <c r="U29" s="1"/>
  <c r="T30"/>
  <c r="S30"/>
  <c r="R30"/>
  <c r="Q30"/>
  <c r="P30"/>
  <c r="O30"/>
  <c r="N30"/>
  <c r="M30"/>
  <c r="L30"/>
  <c r="L29" s="1"/>
  <c r="L19" s="1"/>
  <c r="L18" s="1"/>
  <c r="K30"/>
  <c r="J30"/>
  <c r="I30"/>
  <c r="I29" s="1"/>
  <c r="I19" s="1"/>
  <c r="I18" s="1"/>
  <c r="I8" s="1"/>
  <c r="H30"/>
  <c r="H29" s="1"/>
  <c r="H19" s="1"/>
  <c r="H18" s="1"/>
  <c r="G30"/>
  <c r="P29"/>
  <c r="E27"/>
  <c r="H29" i="7" s="1"/>
  <c r="T26" i="18"/>
  <c r="S26"/>
  <c r="R26"/>
  <c r="Q26"/>
  <c r="P26"/>
  <c r="O26"/>
  <c r="N26"/>
  <c r="M26"/>
  <c r="L26"/>
  <c r="K26"/>
  <c r="J26"/>
  <c r="I26"/>
  <c r="H26"/>
  <c r="G26"/>
  <c r="F26"/>
  <c r="W24"/>
  <c r="V24"/>
  <c r="U24"/>
  <c r="E23"/>
  <c r="W22"/>
  <c r="V22"/>
  <c r="U22"/>
  <c r="W18"/>
  <c r="V18"/>
  <c r="U18"/>
  <c r="S18"/>
  <c r="R18"/>
  <c r="Q18"/>
  <c r="P18"/>
  <c r="F18"/>
  <c r="E17"/>
  <c r="H17" i="7" s="1"/>
  <c r="E16" i="18"/>
  <c r="H16" i="7" s="1"/>
  <c r="W15" i="18"/>
  <c r="V15"/>
  <c r="V8" s="1"/>
  <c r="U15"/>
  <c r="T15"/>
  <c r="S15"/>
  <c r="R15"/>
  <c r="P15"/>
  <c r="O15"/>
  <c r="J15"/>
  <c r="I15"/>
  <c r="H15"/>
  <c r="G15"/>
  <c r="F15"/>
  <c r="W11"/>
  <c r="W8" s="1"/>
  <c r="V11"/>
  <c r="U11"/>
  <c r="T11"/>
  <c r="S11"/>
  <c r="P11"/>
  <c r="O11"/>
  <c r="N11"/>
  <c r="M11"/>
  <c r="L11"/>
  <c r="K11"/>
  <c r="J11"/>
  <c r="I11"/>
  <c r="H11"/>
  <c r="G11"/>
  <c r="W9"/>
  <c r="V9"/>
  <c r="U9"/>
  <c r="U8" s="1"/>
  <c r="T9"/>
  <c r="R9"/>
  <c r="Q9"/>
  <c r="P9"/>
  <c r="O9"/>
  <c r="N9"/>
  <c r="M9"/>
  <c r="L9"/>
  <c r="K9"/>
  <c r="J9"/>
  <c r="I9"/>
  <c r="H9"/>
  <c r="G9"/>
  <c r="F9"/>
  <c r="E6"/>
  <c r="E84" i="17"/>
  <c r="E83" s="1"/>
  <c r="G84" i="7" s="1"/>
  <c r="W83" i="17"/>
  <c r="V83"/>
  <c r="U83"/>
  <c r="T83"/>
  <c r="S83"/>
  <c r="R83"/>
  <c r="Q83"/>
  <c r="P83"/>
  <c r="O83"/>
  <c r="M83"/>
  <c r="L83"/>
  <c r="K83"/>
  <c r="I83"/>
  <c r="H83"/>
  <c r="G83"/>
  <c r="F83"/>
  <c r="E82"/>
  <c r="G83" i="7" s="1"/>
  <c r="E81" i="17"/>
  <c r="G82" i="7" s="1"/>
  <c r="E80" i="17"/>
  <c r="G81" i="7" s="1"/>
  <c r="G80" s="1"/>
  <c r="W79" i="17"/>
  <c r="V79"/>
  <c r="U79"/>
  <c r="T79"/>
  <c r="S79"/>
  <c r="R79"/>
  <c r="Q79"/>
  <c r="P79"/>
  <c r="O79"/>
  <c r="M79"/>
  <c r="L79"/>
  <c r="K79"/>
  <c r="I79"/>
  <c r="H79"/>
  <c r="G79"/>
  <c r="F79"/>
  <c r="E77"/>
  <c r="G78" i="7" s="1"/>
  <c r="E76" i="17"/>
  <c r="G77" i="7" s="1"/>
  <c r="W75" i="17"/>
  <c r="W63" s="1"/>
  <c r="V75"/>
  <c r="V63" s="1"/>
  <c r="U75"/>
  <c r="U63" s="1"/>
  <c r="T75"/>
  <c r="S75"/>
  <c r="R75"/>
  <c r="Q75"/>
  <c r="P75"/>
  <c r="O75"/>
  <c r="M75"/>
  <c r="L75"/>
  <c r="K75"/>
  <c r="I75"/>
  <c r="H75"/>
  <c r="G75"/>
  <c r="F75"/>
  <c r="Q74"/>
  <c r="F74"/>
  <c r="E73"/>
  <c r="G74" i="7" s="1"/>
  <c r="AA72" i="17"/>
  <c r="Q67" s="1"/>
  <c r="Z72"/>
  <c r="F67" s="1"/>
  <c r="Q72"/>
  <c r="F72"/>
  <c r="Q71"/>
  <c r="F71"/>
  <c r="E70"/>
  <c r="G71" i="7" s="1"/>
  <c r="Q69" i="17"/>
  <c r="F69"/>
  <c r="E66"/>
  <c r="G67" i="7" s="1"/>
  <c r="E65" i="17"/>
  <c r="G66" i="7" s="1"/>
  <c r="E64" i="17"/>
  <c r="G65" i="7" s="1"/>
  <c r="T63" i="17"/>
  <c r="S63"/>
  <c r="R63"/>
  <c r="P63"/>
  <c r="O63"/>
  <c r="N63"/>
  <c r="M63"/>
  <c r="L63"/>
  <c r="K63"/>
  <c r="J63"/>
  <c r="I63"/>
  <c r="H63"/>
  <c r="G63"/>
  <c r="E62"/>
  <c r="E61" s="1"/>
  <c r="W61"/>
  <c r="V61"/>
  <c r="U61"/>
  <c r="T61"/>
  <c r="S61"/>
  <c r="R61"/>
  <c r="Q61"/>
  <c r="P61"/>
  <c r="O61"/>
  <c r="N61"/>
  <c r="M61"/>
  <c r="L61"/>
  <c r="K61"/>
  <c r="I61"/>
  <c r="H61"/>
  <c r="G61"/>
  <c r="F61"/>
  <c r="E60"/>
  <c r="G61" i="7" s="1"/>
  <c r="E59" i="17"/>
  <c r="G60" i="7" s="1"/>
  <c r="E58" i="17"/>
  <c r="G59" i="7" s="1"/>
  <c r="E57" i="17"/>
  <c r="G58" i="7" s="1"/>
  <c r="E56" i="17"/>
  <c r="G57" i="7" s="1"/>
  <c r="E55" i="17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3"/>
  <c r="G54" i="7" s="1"/>
  <c r="E52" i="17"/>
  <c r="G53" i="7" s="1"/>
  <c r="E51" i="17"/>
  <c r="G52" i="7" s="1"/>
  <c r="W50" i="17"/>
  <c r="V50"/>
  <c r="U50"/>
  <c r="T50"/>
  <c r="S50"/>
  <c r="R50"/>
  <c r="Q50"/>
  <c r="P50"/>
  <c r="O50"/>
  <c r="N50"/>
  <c r="M50"/>
  <c r="L50"/>
  <c r="K50"/>
  <c r="J50"/>
  <c r="I50"/>
  <c r="H50"/>
  <c r="G50"/>
  <c r="F50"/>
  <c r="E49"/>
  <c r="G50" i="7" s="1"/>
  <c r="E48" i="17"/>
  <c r="G49" i="7" s="1"/>
  <c r="E47" i="17"/>
  <c r="G48" i="7" s="1"/>
  <c r="E46" i="17"/>
  <c r="G47" i="7" s="1"/>
  <c r="E45" i="17"/>
  <c r="G46" i="7" s="1"/>
  <c r="E44" i="17"/>
  <c r="G45" i="7" s="1"/>
  <c r="W43" i="17"/>
  <c r="V43"/>
  <c r="U43"/>
  <c r="T43"/>
  <c r="S43"/>
  <c r="R43"/>
  <c r="Q43"/>
  <c r="P43"/>
  <c r="O43"/>
  <c r="N43"/>
  <c r="M43"/>
  <c r="L43"/>
  <c r="K43"/>
  <c r="J43"/>
  <c r="I43"/>
  <c r="H43"/>
  <c r="G43"/>
  <c r="F43"/>
  <c r="E42"/>
  <c r="E41"/>
  <c r="G43" i="7" s="1"/>
  <c r="W40" i="17"/>
  <c r="V40"/>
  <c r="U40"/>
  <c r="E39"/>
  <c r="G41" i="7" s="1"/>
  <c r="E38" i="17"/>
  <c r="G40" i="7" s="1"/>
  <c r="E37" i="17"/>
  <c r="G39" i="7" s="1"/>
  <c r="E36" i="17"/>
  <c r="G38" i="7" s="1"/>
  <c r="E35" i="17"/>
  <c r="G37" i="7" s="1"/>
  <c r="W34" i="17"/>
  <c r="V34"/>
  <c r="V30" s="1"/>
  <c r="U34"/>
  <c r="F34"/>
  <c r="F30" s="1"/>
  <c r="E33"/>
  <c r="G35" i="7" s="1"/>
  <c r="E32" i="17"/>
  <c r="G34" i="7" s="1"/>
  <c r="E31" i="17"/>
  <c r="G33" i="7" s="1"/>
  <c r="T30" i="17"/>
  <c r="S30"/>
  <c r="R30"/>
  <c r="Q30"/>
  <c r="P30"/>
  <c r="O30"/>
  <c r="N30"/>
  <c r="M30"/>
  <c r="L30"/>
  <c r="K30"/>
  <c r="J30"/>
  <c r="I30"/>
  <c r="H30"/>
  <c r="G30"/>
  <c r="E27"/>
  <c r="E26" s="1"/>
  <c r="G28" i="7" s="1"/>
  <c r="T26" i="17"/>
  <c r="S26"/>
  <c r="R26"/>
  <c r="Q26"/>
  <c r="P26"/>
  <c r="O26"/>
  <c r="N26"/>
  <c r="M26"/>
  <c r="L26"/>
  <c r="K26"/>
  <c r="J26"/>
  <c r="I26"/>
  <c r="H26"/>
  <c r="G26"/>
  <c r="F26"/>
  <c r="W24"/>
  <c r="V24"/>
  <c r="U24"/>
  <c r="E23"/>
  <c r="G23" i="7" s="1"/>
  <c r="W22" i="17"/>
  <c r="V22"/>
  <c r="U22"/>
  <c r="W18"/>
  <c r="V18"/>
  <c r="U18"/>
  <c r="S18"/>
  <c r="R18"/>
  <c r="Q18"/>
  <c r="P18"/>
  <c r="F18"/>
  <c r="E17"/>
  <c r="G17" i="7" s="1"/>
  <c r="E16" i="17"/>
  <c r="E15" s="1"/>
  <c r="W15"/>
  <c r="V15"/>
  <c r="U15"/>
  <c r="T15"/>
  <c r="S15"/>
  <c r="R15"/>
  <c r="P15"/>
  <c r="O15"/>
  <c r="J15"/>
  <c r="I15"/>
  <c r="H15"/>
  <c r="G15"/>
  <c r="F15"/>
  <c r="W11"/>
  <c r="V11"/>
  <c r="U11"/>
  <c r="T11"/>
  <c r="S11"/>
  <c r="P11"/>
  <c r="O11"/>
  <c r="N11"/>
  <c r="M11"/>
  <c r="L11"/>
  <c r="K11"/>
  <c r="J11"/>
  <c r="I11"/>
  <c r="H11"/>
  <c r="G11"/>
  <c r="W9"/>
  <c r="V9"/>
  <c r="U9"/>
  <c r="T9"/>
  <c r="R9"/>
  <c r="Q9"/>
  <c r="P9"/>
  <c r="O9"/>
  <c r="N9"/>
  <c r="M9"/>
  <c r="L9"/>
  <c r="K9"/>
  <c r="J9"/>
  <c r="I9"/>
  <c r="H9"/>
  <c r="G9"/>
  <c r="F9"/>
  <c r="E6"/>
  <c r="W8" l="1"/>
  <c r="E26" i="18"/>
  <c r="H28" i="7" s="1"/>
  <c r="K29" i="18"/>
  <c r="K19" s="1"/>
  <c r="K18" s="1"/>
  <c r="K8" s="1"/>
  <c r="H63" i="7"/>
  <c r="H62" s="1"/>
  <c r="E75" i="18"/>
  <c r="H76" i="7" s="1"/>
  <c r="G16"/>
  <c r="G15" s="1"/>
  <c r="L8" i="18"/>
  <c r="M29"/>
  <c r="M19" s="1"/>
  <c r="M18" s="1"/>
  <c r="M8" s="1"/>
  <c r="N29"/>
  <c r="N19" s="1"/>
  <c r="N18" s="1"/>
  <c r="N8" s="1"/>
  <c r="E72"/>
  <c r="H73" i="7" s="1"/>
  <c r="V29" i="18"/>
  <c r="V7" s="1"/>
  <c r="W29"/>
  <c r="W7" s="1"/>
  <c r="O29"/>
  <c r="O19" s="1"/>
  <c r="O18" s="1"/>
  <c r="O8" s="1"/>
  <c r="E15"/>
  <c r="H81" i="7"/>
  <c r="P8" i="18"/>
  <c r="R29"/>
  <c r="R14" s="1"/>
  <c r="R11" s="1"/>
  <c r="R8" s="1"/>
  <c r="H54" i="7"/>
  <c r="H51" s="1"/>
  <c r="H77"/>
  <c r="H85"/>
  <c r="G29" i="18"/>
  <c r="G19" s="1"/>
  <c r="G18" s="1"/>
  <c r="G8" s="1"/>
  <c r="S29"/>
  <c r="S10" s="1"/>
  <c r="S9" s="1"/>
  <c r="S8" s="1"/>
  <c r="G85" i="7"/>
  <c r="G29"/>
  <c r="U7" i="18"/>
  <c r="E54"/>
  <c r="I29" i="3"/>
  <c r="E69" i="18"/>
  <c r="H70" i="7" s="1"/>
  <c r="H8" i="18"/>
  <c r="E74"/>
  <c r="H75" i="7" s="1"/>
  <c r="Q63" i="18"/>
  <c r="I42" i="3" s="1"/>
  <c r="E71" i="18"/>
  <c r="H72" i="7" s="1"/>
  <c r="Q29" i="18"/>
  <c r="Q14" s="1"/>
  <c r="Q11" s="1"/>
  <c r="Q8" s="1"/>
  <c r="H37" i="7"/>
  <c r="E30" i="18"/>
  <c r="Q63" i="17"/>
  <c r="H42" i="3" s="1"/>
  <c r="H29"/>
  <c r="H15" i="7"/>
  <c r="H44"/>
  <c r="H80"/>
  <c r="H55"/>
  <c r="G55"/>
  <c r="G51"/>
  <c r="G44"/>
  <c r="H32"/>
  <c r="E19" i="18"/>
  <c r="H19" i="7" s="1"/>
  <c r="H18" s="1"/>
  <c r="E67" i="18"/>
  <c r="H68" i="7" s="1"/>
  <c r="H64" s="1"/>
  <c r="F63" i="18"/>
  <c r="T8"/>
  <c r="E21"/>
  <c r="H21" i="7" s="1"/>
  <c r="U8" i="17"/>
  <c r="G29"/>
  <c r="G19" s="1"/>
  <c r="G18" s="1"/>
  <c r="G8" s="1"/>
  <c r="P8"/>
  <c r="T29"/>
  <c r="T21" s="1"/>
  <c r="T18" s="1"/>
  <c r="T8" s="1"/>
  <c r="V29"/>
  <c r="V7" s="1"/>
  <c r="E34"/>
  <c r="G36" i="7" s="1"/>
  <c r="E71" i="17"/>
  <c r="G72" i="7" s="1"/>
  <c r="P29" i="17"/>
  <c r="E54"/>
  <c r="E74"/>
  <c r="G75" i="7" s="1"/>
  <c r="E75" i="17"/>
  <c r="G76" i="7" s="1"/>
  <c r="E79" i="17"/>
  <c r="M29"/>
  <c r="M19" s="1"/>
  <c r="M18" s="1"/>
  <c r="M8" s="1"/>
  <c r="V8"/>
  <c r="E67"/>
  <c r="G68" i="7" s="1"/>
  <c r="F63" i="17"/>
  <c r="Q29"/>
  <c r="Q14" s="1"/>
  <c r="E14" s="1"/>
  <c r="G14" i="7" s="1"/>
  <c r="O29" i="17"/>
  <c r="O19" s="1"/>
  <c r="O18" s="1"/>
  <c r="O8" s="1"/>
  <c r="I29"/>
  <c r="I19" s="1"/>
  <c r="I18" s="1"/>
  <c r="I8" s="1"/>
  <c r="K29"/>
  <c r="K19" s="1"/>
  <c r="K18" s="1"/>
  <c r="K8" s="1"/>
  <c r="L29"/>
  <c r="L19" s="1"/>
  <c r="L18" s="1"/>
  <c r="L8" s="1"/>
  <c r="N29"/>
  <c r="N19" s="1"/>
  <c r="N18" s="1"/>
  <c r="N8" s="1"/>
  <c r="R29"/>
  <c r="R14" s="1"/>
  <c r="R11" s="1"/>
  <c r="R8" s="1"/>
  <c r="E40"/>
  <c r="G42" i="7" s="1"/>
  <c r="E43" i="17"/>
  <c r="E69"/>
  <c r="G70" i="7" s="1"/>
  <c r="S29" i="17"/>
  <c r="S10" s="1"/>
  <c r="S9" s="1"/>
  <c r="S8" s="1"/>
  <c r="W30"/>
  <c r="W29" s="1"/>
  <c r="W7" s="1"/>
  <c r="H29"/>
  <c r="H19" s="1"/>
  <c r="H18" s="1"/>
  <c r="H8" s="1"/>
  <c r="E50"/>
  <c r="J29"/>
  <c r="J19" s="1"/>
  <c r="J18" s="1"/>
  <c r="J8" s="1"/>
  <c r="E72"/>
  <c r="G73" i="7" s="1"/>
  <c r="E30" i="17"/>
  <c r="U30"/>
  <c r="U29" s="1"/>
  <c r="U7" s="1"/>
  <c r="G64" i="7" l="1"/>
  <c r="E10" i="18"/>
  <c r="G32" i="7"/>
  <c r="E18" i="18"/>
  <c r="E14"/>
  <c r="H14" i="7" s="1"/>
  <c r="E63" i="18"/>
  <c r="E29" s="1"/>
  <c r="I19" i="3"/>
  <c r="E63" i="17"/>
  <c r="E29" s="1"/>
  <c r="H19" i="3"/>
  <c r="H31" i="7"/>
  <c r="G31"/>
  <c r="F29" i="18"/>
  <c r="F12" s="1"/>
  <c r="E21" i="17"/>
  <c r="G21" i="7" s="1"/>
  <c r="E10" i="17"/>
  <c r="Q11"/>
  <c r="Q8" s="1"/>
  <c r="F29"/>
  <c r="F12" s="1"/>
  <c r="E12" s="1"/>
  <c r="G12" i="7" s="1"/>
  <c r="E19" i="17"/>
  <c r="E9" l="1"/>
  <c r="G9" i="7" s="1"/>
  <c r="G10"/>
  <c r="E9" i="18"/>
  <c r="H9" i="7" s="1"/>
  <c r="H10"/>
  <c r="E11" i="17"/>
  <c r="G11" i="7" s="1"/>
  <c r="E18" i="17"/>
  <c r="G19" i="7"/>
  <c r="G18" s="1"/>
  <c r="E12" i="18"/>
  <c r="F11"/>
  <c r="F8" s="1"/>
  <c r="F11" i="17"/>
  <c r="F8" s="1"/>
  <c r="X74" i="2"/>
  <c r="X72"/>
  <c r="X71"/>
  <c r="X69"/>
  <c r="F74"/>
  <c r="F67"/>
  <c r="F72"/>
  <c r="F69"/>
  <c r="AH72"/>
  <c r="X67" s="1"/>
  <c r="X63" l="1"/>
  <c r="E11" i="18"/>
  <c r="H12" i="7"/>
  <c r="E8" i="17"/>
  <c r="G8" i="7"/>
  <c r="F63" i="2"/>
  <c r="Q63"/>
  <c r="E8" i="18" l="1"/>
  <c r="H11" i="7"/>
  <c r="H8" s="1"/>
  <c r="F34" i="2"/>
  <c r="X61"/>
  <c r="X54"/>
  <c r="X50"/>
  <c r="X43"/>
  <c r="X30"/>
  <c r="X26"/>
  <c r="X9"/>
  <c r="P30"/>
  <c r="P83"/>
  <c r="P79"/>
  <c r="P75"/>
  <c r="P63"/>
  <c r="P61"/>
  <c r="P54"/>
  <c r="P50"/>
  <c r="P43"/>
  <c r="P26"/>
  <c r="P11"/>
  <c r="P9"/>
  <c r="K83"/>
  <c r="K79"/>
  <c r="K75"/>
  <c r="L63"/>
  <c r="K63"/>
  <c r="K61"/>
  <c r="L54"/>
  <c r="K54"/>
  <c r="L50"/>
  <c r="K50"/>
  <c r="L43"/>
  <c r="K43"/>
  <c r="L30"/>
  <c r="K30"/>
  <c r="L26"/>
  <c r="K26"/>
  <c r="L15"/>
  <c r="K15"/>
  <c r="L11"/>
  <c r="K11"/>
  <c r="L9"/>
  <c r="K9"/>
  <c r="G23" i="3"/>
  <c r="P29" i="2" l="1"/>
  <c r="P19" s="1"/>
  <c r="P18" s="1"/>
  <c r="P8" s="1"/>
  <c r="L29"/>
  <c r="L19" s="1"/>
  <c r="L18" s="1"/>
  <c r="L8" s="1"/>
  <c r="K29"/>
  <c r="K19" s="1"/>
  <c r="K18" s="1"/>
  <c r="K8" s="1"/>
  <c r="X18" l="1"/>
  <c r="J63"/>
  <c r="J54"/>
  <c r="J50"/>
  <c r="J43"/>
  <c r="J30"/>
  <c r="J26"/>
  <c r="J15"/>
  <c r="J11"/>
  <c r="J9"/>
  <c r="J29" l="1"/>
  <c r="J19" s="1"/>
  <c r="J18" s="1"/>
  <c r="J8" s="1"/>
  <c r="O63"/>
  <c r="O83"/>
  <c r="Q83"/>
  <c r="R83"/>
  <c r="O79"/>
  <c r="Q79"/>
  <c r="R79"/>
  <c r="S79"/>
  <c r="T79"/>
  <c r="O75"/>
  <c r="Q75"/>
  <c r="R75"/>
  <c r="S75"/>
  <c r="R63"/>
  <c r="O61"/>
  <c r="Q61"/>
  <c r="R61"/>
  <c r="O54"/>
  <c r="Q54"/>
  <c r="O50"/>
  <c r="Q50"/>
  <c r="O43"/>
  <c r="Q43"/>
  <c r="O30"/>
  <c r="Q30"/>
  <c r="O26"/>
  <c r="Q26"/>
  <c r="O11"/>
  <c r="Q11"/>
  <c r="O9"/>
  <c r="Q9"/>
  <c r="Q29" l="1"/>
  <c r="Q19" s="1"/>
  <c r="O29"/>
  <c r="O19" s="1"/>
  <c r="O18" s="1"/>
  <c r="O8" s="1"/>
  <c r="U63"/>
  <c r="U61"/>
  <c r="U54"/>
  <c r="U50"/>
  <c r="U43"/>
  <c r="U30"/>
  <c r="U26"/>
  <c r="U11"/>
  <c r="U9"/>
  <c r="Q18" l="1"/>
  <c r="Q8" s="1"/>
  <c r="U29"/>
  <c r="U19" s="1"/>
  <c r="U18" s="1"/>
  <c r="U8" s="1"/>
  <c r="R54"/>
  <c r="R50"/>
  <c r="R43"/>
  <c r="R30"/>
  <c r="R26"/>
  <c r="R11"/>
  <c r="R9"/>
  <c r="R29" l="1"/>
  <c r="R19" s="1"/>
  <c r="R18" s="1"/>
  <c r="R8" s="1"/>
  <c r="E23" l="1"/>
  <c r="T63"/>
  <c r="E72"/>
  <c r="N63"/>
  <c r="N83"/>
  <c r="S83"/>
  <c r="T83"/>
  <c r="N79"/>
  <c r="N75"/>
  <c r="T75"/>
  <c r="S63"/>
  <c r="N61"/>
  <c r="S61"/>
  <c r="T61"/>
  <c r="N54"/>
  <c r="S54"/>
  <c r="T54"/>
  <c r="N50"/>
  <c r="S50"/>
  <c r="T50"/>
  <c r="N43"/>
  <c r="S43"/>
  <c r="T43"/>
  <c r="V43"/>
  <c r="N30"/>
  <c r="S30"/>
  <c r="T30"/>
  <c r="N26"/>
  <c r="S26"/>
  <c r="T26"/>
  <c r="N11"/>
  <c r="S11"/>
  <c r="T11"/>
  <c r="N9"/>
  <c r="S9"/>
  <c r="T9"/>
  <c r="T29" l="1"/>
  <c r="T19" s="1"/>
  <c r="T18" s="1"/>
  <c r="T8" s="1"/>
  <c r="S29"/>
  <c r="S19" s="1"/>
  <c r="S18" s="1"/>
  <c r="S8" s="1"/>
  <c r="N29"/>
  <c r="N19" s="1"/>
  <c r="N18" s="1"/>
  <c r="N8" s="1"/>
  <c r="F30" l="1"/>
  <c r="G19" i="3" l="1"/>
  <c r="G15" s="1"/>
  <c r="E16" i="15"/>
  <c r="H7" i="7"/>
  <c r="G7"/>
  <c r="E84" i="16"/>
  <c r="S83"/>
  <c r="R83"/>
  <c r="Q83"/>
  <c r="P83"/>
  <c r="O83"/>
  <c r="N83"/>
  <c r="M83"/>
  <c r="L83"/>
  <c r="K83"/>
  <c r="J83"/>
  <c r="I83"/>
  <c r="H83"/>
  <c r="G83"/>
  <c r="F83"/>
  <c r="E82"/>
  <c r="E81"/>
  <c r="E80"/>
  <c r="S79"/>
  <c r="R79"/>
  <c r="Q79"/>
  <c r="P79"/>
  <c r="O79"/>
  <c r="N79"/>
  <c r="M79"/>
  <c r="L79"/>
  <c r="K79"/>
  <c r="J79"/>
  <c r="I79"/>
  <c r="H79"/>
  <c r="G79"/>
  <c r="F79"/>
  <c r="E77"/>
  <c r="E7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E71"/>
  <c r="E70"/>
  <c r="E69"/>
  <c r="P67"/>
  <c r="P63" s="1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E65"/>
  <c r="E64"/>
  <c r="L63"/>
  <c r="E62"/>
  <c r="E61" s="1"/>
  <c r="S61"/>
  <c r="R61"/>
  <c r="Q61"/>
  <c r="P61"/>
  <c r="O61"/>
  <c r="N61"/>
  <c r="M61"/>
  <c r="L61"/>
  <c r="K61"/>
  <c r="J61"/>
  <c r="I61"/>
  <c r="H61"/>
  <c r="G61"/>
  <c r="F61"/>
  <c r="E60"/>
  <c r="E59"/>
  <c r="E58"/>
  <c r="E57"/>
  <c r="E56"/>
  <c r="E55"/>
  <c r="S54"/>
  <c r="R54"/>
  <c r="Q54"/>
  <c r="P54"/>
  <c r="O54"/>
  <c r="N54"/>
  <c r="M54"/>
  <c r="L54"/>
  <c r="K54"/>
  <c r="J54"/>
  <c r="I54"/>
  <c r="H54"/>
  <c r="G54"/>
  <c r="F54"/>
  <c r="E53"/>
  <c r="E52"/>
  <c r="E51"/>
  <c r="S50"/>
  <c r="R50"/>
  <c r="Q50"/>
  <c r="P50"/>
  <c r="O50"/>
  <c r="N50"/>
  <c r="M50"/>
  <c r="L50"/>
  <c r="K50"/>
  <c r="J50"/>
  <c r="I50"/>
  <c r="H50"/>
  <c r="G50"/>
  <c r="F50"/>
  <c r="E49"/>
  <c r="E48"/>
  <c r="E47"/>
  <c r="E46"/>
  <c r="E45"/>
  <c r="E44"/>
  <c r="S43"/>
  <c r="R43"/>
  <c r="Q43"/>
  <c r="P43"/>
  <c r="O43"/>
  <c r="N43"/>
  <c r="M43"/>
  <c r="L43"/>
  <c r="K43"/>
  <c r="J43"/>
  <c r="I43"/>
  <c r="H43"/>
  <c r="G43"/>
  <c r="F43"/>
  <c r="E42"/>
  <c r="E41"/>
  <c r="S40"/>
  <c r="R40"/>
  <c r="Q40"/>
  <c r="E39"/>
  <c r="E38"/>
  <c r="E37"/>
  <c r="E36"/>
  <c r="E35"/>
  <c r="S34"/>
  <c r="R34"/>
  <c r="Q34"/>
  <c r="E33"/>
  <c r="E32"/>
  <c r="E31"/>
  <c r="P30"/>
  <c r="O30"/>
  <c r="N30"/>
  <c r="M30"/>
  <c r="L30"/>
  <c r="K30"/>
  <c r="J30"/>
  <c r="I30"/>
  <c r="H30"/>
  <c r="G30"/>
  <c r="F30"/>
  <c r="E27"/>
  <c r="P26"/>
  <c r="O26"/>
  <c r="N26"/>
  <c r="M26"/>
  <c r="L26"/>
  <c r="K26"/>
  <c r="J26"/>
  <c r="I26"/>
  <c r="H26"/>
  <c r="G26"/>
  <c r="F26"/>
  <c r="E26"/>
  <c r="S23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6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6" i="7" s="1"/>
  <c r="E84" i="15"/>
  <c r="S83"/>
  <c r="R83"/>
  <c r="Q83"/>
  <c r="P83"/>
  <c r="O83"/>
  <c r="N83"/>
  <c r="M83"/>
  <c r="L83"/>
  <c r="K83"/>
  <c r="J83"/>
  <c r="I83"/>
  <c r="H83"/>
  <c r="G83"/>
  <c r="F83"/>
  <c r="E82"/>
  <c r="E81"/>
  <c r="E80"/>
  <c r="S79"/>
  <c r="R79"/>
  <c r="Q79"/>
  <c r="P79"/>
  <c r="O79"/>
  <c r="N79"/>
  <c r="M79"/>
  <c r="L79"/>
  <c r="K79"/>
  <c r="J79"/>
  <c r="I79"/>
  <c r="H79"/>
  <c r="G79"/>
  <c r="F79"/>
  <c r="E77"/>
  <c r="E7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E73"/>
  <c r="E72"/>
  <c r="E71"/>
  <c r="E70"/>
  <c r="E69"/>
  <c r="P67"/>
  <c r="P63" s="1"/>
  <c r="O67"/>
  <c r="O63" s="1"/>
  <c r="N67"/>
  <c r="N63" s="1"/>
  <c r="M67"/>
  <c r="M63" s="1"/>
  <c r="K67"/>
  <c r="K63" s="1"/>
  <c r="J67"/>
  <c r="J63" s="1"/>
  <c r="I67"/>
  <c r="H67"/>
  <c r="H63" s="1"/>
  <c r="G67"/>
  <c r="G63" s="1"/>
  <c r="F67"/>
  <c r="F63" s="1"/>
  <c r="E66"/>
  <c r="E65"/>
  <c r="E64"/>
  <c r="L63"/>
  <c r="I63"/>
  <c r="E62"/>
  <c r="S61"/>
  <c r="R61"/>
  <c r="Q61"/>
  <c r="P61"/>
  <c r="O61"/>
  <c r="N61"/>
  <c r="M61"/>
  <c r="L61"/>
  <c r="K61"/>
  <c r="J61"/>
  <c r="I61"/>
  <c r="H61"/>
  <c r="G61"/>
  <c r="F61"/>
  <c r="E60"/>
  <c r="E59"/>
  <c r="E58"/>
  <c r="E57"/>
  <c r="E56"/>
  <c r="E55"/>
  <c r="S54"/>
  <c r="R54"/>
  <c r="Q54"/>
  <c r="P54"/>
  <c r="O54"/>
  <c r="N54"/>
  <c r="M54"/>
  <c r="L54"/>
  <c r="K54"/>
  <c r="J54"/>
  <c r="I54"/>
  <c r="H54"/>
  <c r="G54"/>
  <c r="F54"/>
  <c r="E53"/>
  <c r="E52"/>
  <c r="E51"/>
  <c r="S50"/>
  <c r="R50"/>
  <c r="Q50"/>
  <c r="P50"/>
  <c r="O50"/>
  <c r="N50"/>
  <c r="M50"/>
  <c r="L50"/>
  <c r="K50"/>
  <c r="J50"/>
  <c r="I50"/>
  <c r="H50"/>
  <c r="G50"/>
  <c r="F50"/>
  <c r="E49"/>
  <c r="E48"/>
  <c r="E47"/>
  <c r="E46"/>
  <c r="E45"/>
  <c r="E44"/>
  <c r="S43"/>
  <c r="R43"/>
  <c r="Q43"/>
  <c r="P43"/>
  <c r="O43"/>
  <c r="N43"/>
  <c r="M43"/>
  <c r="L43"/>
  <c r="K43"/>
  <c r="J43"/>
  <c r="I43"/>
  <c r="H43"/>
  <c r="G43"/>
  <c r="F43"/>
  <c r="E42"/>
  <c r="E41"/>
  <c r="S40"/>
  <c r="R40"/>
  <c r="Q40"/>
  <c r="E39"/>
  <c r="E38"/>
  <c r="E37"/>
  <c r="E36"/>
  <c r="E35"/>
  <c r="S34"/>
  <c r="S30" s="1"/>
  <c r="R34"/>
  <c r="R30" s="1"/>
  <c r="Q34"/>
  <c r="Q30" s="1"/>
  <c r="E33"/>
  <c r="E32"/>
  <c r="E31"/>
  <c r="P30"/>
  <c r="O30"/>
  <c r="N30"/>
  <c r="M30"/>
  <c r="L30"/>
  <c r="K30"/>
  <c r="J30"/>
  <c r="I30"/>
  <c r="H30"/>
  <c r="G30"/>
  <c r="F30"/>
  <c r="E27"/>
  <c r="P26"/>
  <c r="O26"/>
  <c r="N26"/>
  <c r="M26"/>
  <c r="L26"/>
  <c r="K26"/>
  <c r="J26"/>
  <c r="I26"/>
  <c r="H26"/>
  <c r="G26"/>
  <c r="F26"/>
  <c r="E26"/>
  <c r="S23"/>
  <c r="R23"/>
  <c r="Q23"/>
  <c r="P23"/>
  <c r="O23"/>
  <c r="N23"/>
  <c r="M23"/>
  <c r="L23"/>
  <c r="K23"/>
  <c r="J23"/>
  <c r="I23"/>
  <c r="H23"/>
  <c r="G23"/>
  <c r="F23"/>
  <c r="E23"/>
  <c r="S21"/>
  <c r="R21"/>
  <c r="Q21"/>
  <c r="S17"/>
  <c r="R17"/>
  <c r="Q17"/>
  <c r="O17"/>
  <c r="N17"/>
  <c r="M17"/>
  <c r="L17"/>
  <c r="H17"/>
  <c r="G17"/>
  <c r="F17"/>
  <c r="E15"/>
  <c r="S14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6" i="7" s="1"/>
  <c r="E27" i="2"/>
  <c r="E6"/>
  <c r="F6" i="7" s="1"/>
  <c r="R7" i="15" l="1"/>
  <c r="Q30" i="16"/>
  <c r="O29"/>
  <c r="O9" s="1"/>
  <c r="E9" s="1"/>
  <c r="E75" i="15"/>
  <c r="G29" i="16"/>
  <c r="G11" s="1"/>
  <c r="G10" s="1"/>
  <c r="G7" s="1"/>
  <c r="E14" i="15"/>
  <c r="E75" i="16"/>
  <c r="R7"/>
  <c r="Q29"/>
  <c r="I29" i="15"/>
  <c r="I18" s="1"/>
  <c r="I17" s="1"/>
  <c r="I7" s="1"/>
  <c r="S30" i="16"/>
  <c r="S29" s="1"/>
  <c r="K29"/>
  <c r="I25" i="3"/>
  <c r="H25"/>
  <c r="L7" i="16"/>
  <c r="Q7"/>
  <c r="S7"/>
  <c r="H29"/>
  <c r="L29"/>
  <c r="P29"/>
  <c r="P20" s="1"/>
  <c r="E20" s="1"/>
  <c r="L29" i="15"/>
  <c r="H29"/>
  <c r="E22" s="1"/>
  <c r="M29"/>
  <c r="M13" s="1"/>
  <c r="M10" s="1"/>
  <c r="M7" s="1"/>
  <c r="K7" i="16"/>
  <c r="I29"/>
  <c r="I18" s="1"/>
  <c r="I17" s="1"/>
  <c r="I7" s="1"/>
  <c r="M29"/>
  <c r="M13" s="1"/>
  <c r="E40"/>
  <c r="E43"/>
  <c r="E83"/>
  <c r="E14"/>
  <c r="R30"/>
  <c r="R29" s="1"/>
  <c r="E54"/>
  <c r="E79"/>
  <c r="E34"/>
  <c r="F29"/>
  <c r="F11" s="1"/>
  <c r="F10" s="1"/>
  <c r="F7" s="1"/>
  <c r="J29"/>
  <c r="J18" s="1"/>
  <c r="J17" s="1"/>
  <c r="J7" s="1"/>
  <c r="N29"/>
  <c r="N13" s="1"/>
  <c r="N10" s="1"/>
  <c r="N7" s="1"/>
  <c r="E50"/>
  <c r="E67"/>
  <c r="F29" i="15"/>
  <c r="F11" s="1"/>
  <c r="E11" s="1"/>
  <c r="J29"/>
  <c r="J18" s="1"/>
  <c r="J17" s="1"/>
  <c r="J7" s="1"/>
  <c r="N29"/>
  <c r="N13" s="1"/>
  <c r="N10" s="1"/>
  <c r="E34"/>
  <c r="Q29"/>
  <c r="P29"/>
  <c r="P20" s="1"/>
  <c r="E20" s="1"/>
  <c r="K7"/>
  <c r="L7"/>
  <c r="E18"/>
  <c r="R29"/>
  <c r="R6" s="1"/>
  <c r="Q7"/>
  <c r="E61"/>
  <c r="H24" i="3"/>
  <c r="E79" i="15"/>
  <c r="S29"/>
  <c r="S7"/>
  <c r="O29"/>
  <c r="O9" s="1"/>
  <c r="O8" s="1"/>
  <c r="O7" s="1"/>
  <c r="E54"/>
  <c r="N7"/>
  <c r="E43"/>
  <c r="E63"/>
  <c r="E83"/>
  <c r="H7"/>
  <c r="E50"/>
  <c r="E67"/>
  <c r="G29"/>
  <c r="G11" s="1"/>
  <c r="G10" s="1"/>
  <c r="G7" s="1"/>
  <c r="K29"/>
  <c r="E40"/>
  <c r="O8" i="16"/>
  <c r="O7" s="1"/>
  <c r="H7"/>
  <c r="E22"/>
  <c r="P17"/>
  <c r="P7" s="1"/>
  <c r="E63"/>
  <c r="E51" i="2"/>
  <c r="E32"/>
  <c r="G83"/>
  <c r="G79"/>
  <c r="G75"/>
  <c r="G61"/>
  <c r="G54"/>
  <c r="G50"/>
  <c r="G43"/>
  <c r="G26"/>
  <c r="G15"/>
  <c r="G9"/>
  <c r="S6" i="16" l="1"/>
  <c r="Q6"/>
  <c r="E13" i="15"/>
  <c r="E13" i="16"/>
  <c r="R6"/>
  <c r="E18"/>
  <c r="E17" s="1"/>
  <c r="M10"/>
  <c r="M7" s="1"/>
  <c r="E11"/>
  <c r="E10" s="1"/>
  <c r="E17" i="15"/>
  <c r="F10"/>
  <c r="F7" s="1"/>
  <c r="P17"/>
  <c r="P7" s="1"/>
  <c r="Q6"/>
  <c r="G63" i="2"/>
  <c r="E8" i="16"/>
  <c r="E30"/>
  <c r="E9" i="15"/>
  <c r="E8" s="1"/>
  <c r="S6"/>
  <c r="E10"/>
  <c r="E30"/>
  <c r="G30" i="2"/>
  <c r="E29" i="16" l="1"/>
  <c r="G29" i="2"/>
  <c r="G19" s="1"/>
  <c r="G18" s="1"/>
  <c r="E7" i="16"/>
  <c r="E7" i="15"/>
  <c r="E29"/>
  <c r="G11" i="2"/>
  <c r="E31"/>
  <c r="G8" l="1"/>
  <c r="M11"/>
  <c r="M9"/>
  <c r="M83"/>
  <c r="M79"/>
  <c r="M75"/>
  <c r="M63"/>
  <c r="M61"/>
  <c r="M54"/>
  <c r="M50"/>
  <c r="M43"/>
  <c r="M26"/>
  <c r="M30" l="1"/>
  <c r="M29" s="1"/>
  <c r="M19" s="1"/>
  <c r="M18" l="1"/>
  <c r="M8" s="1"/>
  <c r="E52"/>
  <c r="E53" l="1"/>
  <c r="I83" l="1"/>
  <c r="I79"/>
  <c r="I75"/>
  <c r="I61"/>
  <c r="I54"/>
  <c r="I50"/>
  <c r="I43"/>
  <c r="I26"/>
  <c r="I15"/>
  <c r="I11"/>
  <c r="I9"/>
  <c r="I63" l="1"/>
  <c r="I30"/>
  <c r="I29" l="1"/>
  <c r="I19" s="1"/>
  <c r="I18" s="1"/>
  <c r="I8" s="1"/>
  <c r="E74" l="1"/>
  <c r="AA63" l="1"/>
  <c r="Z18"/>
  <c r="E64"/>
  <c r="V63"/>
  <c r="W63"/>
  <c r="Z63"/>
  <c r="H63" l="1"/>
  <c r="G29" i="3" s="1"/>
  <c r="Y63" i="2"/>
  <c r="G42" i="3" s="1"/>
  <c r="E67" i="2"/>
  <c r="H15" i="3"/>
  <c r="I15"/>
  <c r="J15"/>
  <c r="H33"/>
  <c r="I33"/>
  <c r="J33"/>
  <c r="G33"/>
  <c r="J24"/>
  <c r="J20"/>
  <c r="G24" l="1"/>
  <c r="E63" i="2"/>
  <c r="H43" i="3"/>
  <c r="H37"/>
  <c r="F75" i="2"/>
  <c r="E75" i="6"/>
  <c r="I74" i="7" s="1"/>
  <c r="E73" i="2"/>
  <c r="F74" i="7" s="1"/>
  <c r="E69" i="6"/>
  <c r="E74"/>
  <c r="E76" l="1"/>
  <c r="E65" s="1"/>
  <c r="F75" i="7" l="1"/>
  <c r="I75"/>
  <c r="Z15" i="2"/>
  <c r="I56" i="7" l="1"/>
  <c r="I57"/>
  <c r="I58"/>
  <c r="E55" i="2"/>
  <c r="F56" i="7" s="1"/>
  <c r="E56" i="2"/>
  <c r="F57" i="7" s="1"/>
  <c r="E57" i="2"/>
  <c r="F58" i="7" s="1"/>
  <c r="E35" i="2"/>
  <c r="E38"/>
  <c r="I20" i="7" l="1"/>
  <c r="I21"/>
  <c r="E17" i="6"/>
  <c r="E25" l="1"/>
  <c r="H26" i="2"/>
  <c r="V26"/>
  <c r="W26"/>
  <c r="Y26"/>
  <c r="Z26"/>
  <c r="AA26"/>
  <c r="F26"/>
  <c r="AA11" l="1"/>
  <c r="V83" l="1"/>
  <c r="V79"/>
  <c r="V75"/>
  <c r="V61"/>
  <c r="V54"/>
  <c r="V50"/>
  <c r="V15"/>
  <c r="V11"/>
  <c r="V9"/>
  <c r="V30" l="1"/>
  <c r="V29" s="1"/>
  <c r="V19" l="1"/>
  <c r="V18" s="1"/>
  <c r="V8" s="1"/>
  <c r="W83"/>
  <c r="W79"/>
  <c r="W75"/>
  <c r="W61"/>
  <c r="W54"/>
  <c r="W50"/>
  <c r="W43"/>
  <c r="W18"/>
  <c r="W15"/>
  <c r="W11"/>
  <c r="W9"/>
  <c r="W30" l="1"/>
  <c r="W29" s="1"/>
  <c r="W8" s="1"/>
  <c r="E31" i="6"/>
  <c r="E21"/>
  <c r="E14"/>
  <c r="E10"/>
  <c r="E69" i="2"/>
  <c r="E29" i="6"/>
  <c r="E26" i="2"/>
  <c r="F15"/>
  <c r="E16"/>
  <c r="E8" i="6"/>
  <c r="E7" l="1"/>
  <c r="F50" i="2" l="1"/>
  <c r="E17"/>
  <c r="E15" s="1"/>
  <c r="AD9"/>
  <c r="F9"/>
  <c r="H9"/>
  <c r="Y9"/>
  <c r="AB9"/>
  <c r="AC9"/>
  <c r="I23" i="7"/>
  <c r="I7" l="1"/>
  <c r="I9"/>
  <c r="I10"/>
  <c r="I12"/>
  <c r="I13"/>
  <c r="I14"/>
  <c r="I16"/>
  <c r="I17"/>
  <c r="I19"/>
  <c r="I18" s="1"/>
  <c r="I24"/>
  <c r="I25"/>
  <c r="I27"/>
  <c r="I26" s="1"/>
  <c r="I28"/>
  <c r="I30"/>
  <c r="I32"/>
  <c r="I33"/>
  <c r="I34"/>
  <c r="I35"/>
  <c r="I36"/>
  <c r="I37"/>
  <c r="I38"/>
  <c r="I39"/>
  <c r="I41"/>
  <c r="I42"/>
  <c r="I43"/>
  <c r="I44"/>
  <c r="I45"/>
  <c r="I46"/>
  <c r="I47"/>
  <c r="I48"/>
  <c r="I49"/>
  <c r="I50"/>
  <c r="I51"/>
  <c r="I52"/>
  <c r="I53"/>
  <c r="I54"/>
  <c r="I55"/>
  <c r="I59"/>
  <c r="I60"/>
  <c r="I61"/>
  <c r="I62"/>
  <c r="I63"/>
  <c r="I65"/>
  <c r="I66"/>
  <c r="I67"/>
  <c r="I68"/>
  <c r="I69"/>
  <c r="I70"/>
  <c r="I71"/>
  <c r="I72"/>
  <c r="I73"/>
  <c r="I76"/>
  <c r="I77"/>
  <c r="I78"/>
  <c r="I80"/>
  <c r="I81"/>
  <c r="I82"/>
  <c r="I83"/>
  <c r="I84"/>
  <c r="I85"/>
  <c r="I6"/>
  <c r="F13"/>
  <c r="F16"/>
  <c r="F17"/>
  <c r="F27"/>
  <c r="F26" s="1"/>
  <c r="F28"/>
  <c r="F29"/>
  <c r="F30"/>
  <c r="F83" i="2"/>
  <c r="H83"/>
  <c r="X83"/>
  <c r="Y83"/>
  <c r="Z83"/>
  <c r="AA83"/>
  <c r="AB83"/>
  <c r="AC83"/>
  <c r="AD83"/>
  <c r="F79"/>
  <c r="H79"/>
  <c r="X79"/>
  <c r="Y79"/>
  <c r="Z79"/>
  <c r="AA79"/>
  <c r="AB79"/>
  <c r="AC79"/>
  <c r="AD79"/>
  <c r="E80"/>
  <c r="F81" i="7" s="1"/>
  <c r="H75" i="2"/>
  <c r="X75"/>
  <c r="Y75"/>
  <c r="Z75"/>
  <c r="AA75"/>
  <c r="AB75"/>
  <c r="AB63" s="1"/>
  <c r="AC75"/>
  <c r="AD75"/>
  <c r="AD63" s="1"/>
  <c r="F61"/>
  <c r="H61"/>
  <c r="Y61"/>
  <c r="Z61"/>
  <c r="AA61"/>
  <c r="AB61"/>
  <c r="AC61"/>
  <c r="AD61"/>
  <c r="F54"/>
  <c r="H54"/>
  <c r="Y54"/>
  <c r="Z54"/>
  <c r="AA54"/>
  <c r="AB54"/>
  <c r="AC54"/>
  <c r="AD54"/>
  <c r="H50"/>
  <c r="Y50"/>
  <c r="Z50"/>
  <c r="AA50"/>
  <c r="AB50"/>
  <c r="AC50"/>
  <c r="AD50"/>
  <c r="F43"/>
  <c r="H43"/>
  <c r="Y43"/>
  <c r="Z43"/>
  <c r="AA43"/>
  <c r="AB43"/>
  <c r="AC43"/>
  <c r="AD43"/>
  <c r="E47"/>
  <c r="F48" i="7" s="1"/>
  <c r="E46" i="2"/>
  <c r="F47" i="7" s="1"/>
  <c r="E45" i="2"/>
  <c r="F46" i="7" s="1"/>
  <c r="AB40" i="2"/>
  <c r="AC40"/>
  <c r="AD40"/>
  <c r="AB34"/>
  <c r="AC34"/>
  <c r="AD34"/>
  <c r="F37" i="7"/>
  <c r="F34"/>
  <c r="F33"/>
  <c r="AB24" i="2"/>
  <c r="AC24"/>
  <c r="AD24"/>
  <c r="F18"/>
  <c r="Y18"/>
  <c r="AB18"/>
  <c r="AC18"/>
  <c r="AD18"/>
  <c r="H15"/>
  <c r="Y15"/>
  <c r="AA15"/>
  <c r="AB15"/>
  <c r="AC15"/>
  <c r="AD15"/>
  <c r="H11"/>
  <c r="AB11"/>
  <c r="AC11"/>
  <c r="AD11"/>
  <c r="X29" l="1"/>
  <c r="X14" s="1"/>
  <c r="H5" i="3"/>
  <c r="H14" s="1"/>
  <c r="H47" s="1"/>
  <c r="H46" s="1"/>
  <c r="I24"/>
  <c r="I64" i="7"/>
  <c r="H30" i="2"/>
  <c r="F29"/>
  <c r="AD30"/>
  <c r="AB30"/>
  <c r="Z30"/>
  <c r="I15" i="7"/>
  <c r="E16"/>
  <c r="AC30" i="2"/>
  <c r="AA30"/>
  <c r="Y30"/>
  <c r="E27" i="7"/>
  <c r="E13"/>
  <c r="I11"/>
  <c r="E6"/>
  <c r="E34"/>
  <c r="E47"/>
  <c r="E46"/>
  <c r="E48"/>
  <c r="E30"/>
  <c r="E28"/>
  <c r="E17"/>
  <c r="E29"/>
  <c r="F15"/>
  <c r="E37"/>
  <c r="E81"/>
  <c r="AC63" i="2"/>
  <c r="W64" i="7"/>
  <c r="V64"/>
  <c r="U64"/>
  <c r="T64"/>
  <c r="S64"/>
  <c r="R64"/>
  <c r="Q64"/>
  <c r="P64"/>
  <c r="O64"/>
  <c r="N64"/>
  <c r="M64"/>
  <c r="L64"/>
  <c r="K64"/>
  <c r="J64"/>
  <c r="W62"/>
  <c r="V62"/>
  <c r="U62"/>
  <c r="T62"/>
  <c r="S62"/>
  <c r="R62"/>
  <c r="Q62"/>
  <c r="P62"/>
  <c r="O62"/>
  <c r="N62"/>
  <c r="M62"/>
  <c r="L62"/>
  <c r="K62"/>
  <c r="J62"/>
  <c r="W55"/>
  <c r="V55"/>
  <c r="U55"/>
  <c r="T55"/>
  <c r="S55"/>
  <c r="R55"/>
  <c r="Q55"/>
  <c r="P55"/>
  <c r="O55"/>
  <c r="N55"/>
  <c r="M55"/>
  <c r="L55"/>
  <c r="K55"/>
  <c r="J55"/>
  <c r="W51"/>
  <c r="V51"/>
  <c r="U51"/>
  <c r="T51"/>
  <c r="S51"/>
  <c r="R51"/>
  <c r="Q51"/>
  <c r="P51"/>
  <c r="O51"/>
  <c r="N51"/>
  <c r="M51"/>
  <c r="L51"/>
  <c r="K51"/>
  <c r="J51"/>
  <c r="W36"/>
  <c r="W32" s="1"/>
  <c r="V36"/>
  <c r="V32" s="1"/>
  <c r="U36"/>
  <c r="U32" s="1"/>
  <c r="T36"/>
  <c r="T32" s="1"/>
  <c r="S36"/>
  <c r="S32" s="1"/>
  <c r="R36"/>
  <c r="R32" s="1"/>
  <c r="Q36"/>
  <c r="Q32" s="1"/>
  <c r="P36"/>
  <c r="P32" s="1"/>
  <c r="O36"/>
  <c r="O32" s="1"/>
  <c r="N36"/>
  <c r="N32" s="1"/>
  <c r="M36"/>
  <c r="M32" s="1"/>
  <c r="L36"/>
  <c r="L32" s="1"/>
  <c r="K36"/>
  <c r="K32" s="1"/>
  <c r="J36"/>
  <c r="J32" s="1"/>
  <c r="Y31"/>
  <c r="X31"/>
  <c r="Z22"/>
  <c r="Y22"/>
  <c r="X22"/>
  <c r="V22"/>
  <c r="U22"/>
  <c r="T22"/>
  <c r="R22"/>
  <c r="Q22"/>
  <c r="P22"/>
  <c r="N22"/>
  <c r="M22"/>
  <c r="L22"/>
  <c r="J22"/>
  <c r="W22"/>
  <c r="S22"/>
  <c r="O22"/>
  <c r="K22"/>
  <c r="Z15"/>
  <c r="Y15"/>
  <c r="X15"/>
  <c r="W15"/>
  <c r="V15"/>
  <c r="U15"/>
  <c r="T15"/>
  <c r="S15"/>
  <c r="R15"/>
  <c r="Q15"/>
  <c r="P15"/>
  <c r="O15"/>
  <c r="N15"/>
  <c r="M15"/>
  <c r="L15"/>
  <c r="K15"/>
  <c r="J15"/>
  <c r="Z11"/>
  <c r="Y11"/>
  <c r="X11"/>
  <c r="W11"/>
  <c r="V11"/>
  <c r="U11"/>
  <c r="T11"/>
  <c r="S11"/>
  <c r="R11"/>
  <c r="Q11"/>
  <c r="P11"/>
  <c r="O11"/>
  <c r="N11"/>
  <c r="M11"/>
  <c r="L11"/>
  <c r="K11"/>
  <c r="J11"/>
  <c r="X11" i="2" l="1"/>
  <c r="X8" s="1"/>
  <c r="J31" i="7"/>
  <c r="R31"/>
  <c r="V31"/>
  <c r="F12" i="2"/>
  <c r="E12" s="1"/>
  <c r="K31" i="7"/>
  <c r="O31"/>
  <c r="W31"/>
  <c r="K8"/>
  <c r="T31"/>
  <c r="N31"/>
  <c r="P31"/>
  <c r="S31"/>
  <c r="L31"/>
  <c r="G37" i="3"/>
  <c r="E15" i="7"/>
  <c r="E26"/>
  <c r="O8"/>
  <c r="O7" s="1"/>
  <c r="S8"/>
  <c r="W8"/>
  <c r="W7" s="1"/>
  <c r="M8"/>
  <c r="Q8"/>
  <c r="U8"/>
  <c r="Y8"/>
  <c r="Y7" s="1"/>
  <c r="J8"/>
  <c r="N8"/>
  <c r="R8"/>
  <c r="R7" s="1"/>
  <c r="V8"/>
  <c r="V7" s="1"/>
  <c r="Z8"/>
  <c r="F68"/>
  <c r="E33"/>
  <c r="L8"/>
  <c r="P8"/>
  <c r="T8"/>
  <c r="X8"/>
  <c r="X7" s="1"/>
  <c r="M31"/>
  <c r="Q31"/>
  <c r="U31"/>
  <c r="J46" i="3"/>
  <c r="J43"/>
  <c r="I43"/>
  <c r="J37"/>
  <c r="I37"/>
  <c r="N7" i="7" l="1"/>
  <c r="J7"/>
  <c r="K7"/>
  <c r="T7"/>
  <c r="M7"/>
  <c r="S7"/>
  <c r="G5" i="3"/>
  <c r="G14" s="1"/>
  <c r="P7" i="7"/>
  <c r="L7"/>
  <c r="U7"/>
  <c r="J5" i="3"/>
  <c r="I5"/>
  <c r="I14" s="1"/>
  <c r="I47" s="1"/>
  <c r="I46" s="1"/>
  <c r="E68" i="7"/>
  <c r="Q7"/>
  <c r="AD29" i="2"/>
  <c r="AB29"/>
  <c r="AC29"/>
  <c r="AA29"/>
  <c r="Z29"/>
  <c r="Y29"/>
  <c r="Y14" s="1"/>
  <c r="E14" s="1"/>
  <c r="H29"/>
  <c r="G43" i="3" l="1"/>
  <c r="G47"/>
  <c r="G46" s="1"/>
  <c r="H19" i="2"/>
  <c r="E19" s="1"/>
  <c r="AA21"/>
  <c r="E21" s="1"/>
  <c r="Z10"/>
  <c r="E10" s="1"/>
  <c r="Z11"/>
  <c r="AA9"/>
  <c r="F24" i="7"/>
  <c r="E24" s="1"/>
  <c r="F20"/>
  <c r="F25"/>
  <c r="E84" i="2"/>
  <c r="E82"/>
  <c r="F83" i="7" s="1"/>
  <c r="E83" s="1"/>
  <c r="E81" i="2"/>
  <c r="E77"/>
  <c r="F78" i="7" s="1"/>
  <c r="E78" s="1"/>
  <c r="E76" i="2"/>
  <c r="F73" i="7"/>
  <c r="E73" s="1"/>
  <c r="E71" i="2"/>
  <c r="F72" i="7" s="1"/>
  <c r="E72" s="1"/>
  <c r="E70" i="2"/>
  <c r="F71" i="7" s="1"/>
  <c r="E71" s="1"/>
  <c r="F70"/>
  <c r="E70" s="1"/>
  <c r="F69"/>
  <c r="E69" s="1"/>
  <c r="E66" i="2"/>
  <c r="E65"/>
  <c r="F66" i="7" s="1"/>
  <c r="E66" s="1"/>
  <c r="E62" i="2"/>
  <c r="E60"/>
  <c r="F61" i="7" s="1"/>
  <c r="E61" s="1"/>
  <c r="E59" i="2"/>
  <c r="F60" i="7" s="1"/>
  <c r="E60" s="1"/>
  <c r="E58" i="2"/>
  <c r="F54" i="7"/>
  <c r="E54" s="1"/>
  <c r="F53"/>
  <c r="E53" s="1"/>
  <c r="F52"/>
  <c r="E49" i="2"/>
  <c r="F50" i="7" s="1"/>
  <c r="E50" s="1"/>
  <c r="E48" i="2"/>
  <c r="F49" i="7" s="1"/>
  <c r="E49" s="1"/>
  <c r="E44" i="2"/>
  <c r="E42"/>
  <c r="E41"/>
  <c r="F43" i="7" s="1"/>
  <c r="E43" s="1"/>
  <c r="E40" i="2"/>
  <c r="F42" i="7" s="1"/>
  <c r="E42" s="1"/>
  <c r="E39" i="2"/>
  <c r="F41" i="7" s="1"/>
  <c r="E41" s="1"/>
  <c r="E37" i="2"/>
  <c r="F39" i="7" s="1"/>
  <c r="E39" s="1"/>
  <c r="E36" i="2"/>
  <c r="E34" s="1"/>
  <c r="E33"/>
  <c r="F35" i="7" s="1"/>
  <c r="AD22" i="2"/>
  <c r="AD8" s="1"/>
  <c r="AC22"/>
  <c r="AC8" s="1"/>
  <c r="AB22"/>
  <c r="AB8" s="1"/>
  <c r="H18" l="1"/>
  <c r="H8" s="1"/>
  <c r="E18"/>
  <c r="AA18"/>
  <c r="AA8" s="1"/>
  <c r="F21" i="7"/>
  <c r="Z9" i="2"/>
  <c r="Z8" s="1"/>
  <c r="Y11"/>
  <c r="Y8" s="1"/>
  <c r="F67" i="7"/>
  <c r="F14"/>
  <c r="E14" s="1"/>
  <c r="E54" i="2"/>
  <c r="E9"/>
  <c r="F9" i="7" s="1"/>
  <c r="E9" s="1"/>
  <c r="F10"/>
  <c r="E10" s="1"/>
  <c r="F23"/>
  <c r="E25"/>
  <c r="E35"/>
  <c r="F51"/>
  <c r="E52"/>
  <c r="E51" s="1"/>
  <c r="E61" i="2"/>
  <c r="F63" i="7"/>
  <c r="F36"/>
  <c r="E36" s="1"/>
  <c r="F38"/>
  <c r="E38" s="1"/>
  <c r="E43" i="2"/>
  <c r="F45" i="7"/>
  <c r="F59"/>
  <c r="F55" s="1"/>
  <c r="F65"/>
  <c r="E75" i="2"/>
  <c r="F76" i="7" s="1"/>
  <c r="E76" s="1"/>
  <c r="F77"/>
  <c r="E77" s="1"/>
  <c r="E79" i="2"/>
  <c r="F82" i="7"/>
  <c r="E83" i="2"/>
  <c r="F85" i="7"/>
  <c r="E50" i="2"/>
  <c r="AD7"/>
  <c r="AC7"/>
  <c r="AB7"/>
  <c r="F64" i="7" l="1"/>
  <c r="F19"/>
  <c r="F18" s="1"/>
  <c r="E67"/>
  <c r="F32"/>
  <c r="E30" i="2"/>
  <c r="F84" i="7"/>
  <c r="E85"/>
  <c r="E84" s="1"/>
  <c r="E82"/>
  <c r="E80" s="1"/>
  <c r="F80"/>
  <c r="E65"/>
  <c r="E59"/>
  <c r="E55" s="1"/>
  <c r="F44"/>
  <c r="E45"/>
  <c r="E44" s="1"/>
  <c r="F62"/>
  <c r="E63"/>
  <c r="E62" s="1"/>
  <c r="E32"/>
  <c r="E19" l="1"/>
  <c r="E18" s="1"/>
  <c r="E64"/>
  <c r="E31" s="1"/>
  <c r="E29" i="2"/>
  <c r="F31" i="7"/>
  <c r="F11" i="2"/>
  <c r="F8" s="1"/>
  <c r="F12" i="7" l="1"/>
  <c r="E12" s="1"/>
  <c r="E11" i="2"/>
  <c r="E8" s="1"/>
  <c r="F11" i="7" l="1"/>
  <c r="F8" s="1"/>
  <c r="E11"/>
  <c r="I22"/>
  <c r="I8" s="1"/>
  <c r="E23"/>
  <c r="E22" s="1"/>
  <c r="E8" l="1"/>
  <c r="F7" l="1"/>
  <c r="E7" s="1"/>
</calcChain>
</file>

<file path=xl/sharedStrings.xml><?xml version="1.0" encoding="utf-8"?>
<sst xmlns="http://schemas.openxmlformats.org/spreadsheetml/2006/main" count="1526" uniqueCount="325">
  <si>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</si>
  <si>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</si>
  <si>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</si>
  <si>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</si>
  <si>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</si>
  <si>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</si>
  <si>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</si>
  <si>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</si>
  <si>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</si>
  <si>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</si>
  <si>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</si>
  <si>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</si>
  <si>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</si>
  <si>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</si>
  <si>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</si>
  <si>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</si>
  <si>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</si>
  <si>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</si>
  <si>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</si>
  <si>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</si>
  <si>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</si>
  <si>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</si>
  <si>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</si>
  <si>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</si>
  <si>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</si>
  <si>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</si>
  <si>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</si>
  <si>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</si>
  <si>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</si>
  <si>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</si>
  <si>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</si>
  <si>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</si>
  <si>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</si>
  <si>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</si>
  <si>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</si>
  <si>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</si>
  <si>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</si>
  <si>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</si>
  <si>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</si>
  <si>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</si>
  <si>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</si>
  <si>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</si>
  <si>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</si>
  <si>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</si>
  <si>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</si>
  <si>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</si>
  <si>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</si>
  <si>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</si>
  <si>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</si>
  <si>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</si>
  <si>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</si>
  <si>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</si>
  <si>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</si>
  <si>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</si>
  <si>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</si>
  <si>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</si>
  <si>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</si>
  <si>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</si>
  <si>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</si>
  <si>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</si>
  <si>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</si>
  <si>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</si>
  <si>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</si>
  <si>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</si>
  <si>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</si>
  <si>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</si>
  <si>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</si>
  <si>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</si>
  <si>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</si>
  <si>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</si>
  <si>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</si>
  <si>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</si>
  <si>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</si>
  <si>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</si>
  <si>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</si>
  <si>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</si>
  <si>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</si>
  <si>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</si>
  <si>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</si>
  <si>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</si>
  <si>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</si>
  <si>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</si>
  <si>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</si>
  <si>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</si>
  <si>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</si>
  <si>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</si>
  <si>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</si>
  <si>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</si>
  <si>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</si>
  <si>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</si>
  <si>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</si>
  <si>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</si>
  <si>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</si>
  <si>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</si>
  <si>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</si>
  <si>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</si>
  <si>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</si>
  <si>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</si>
  <si>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</si>
  <si>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</si>
  <si>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</si>
  <si>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</si>
  <si>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</si>
  <si>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</si>
  <si>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</si>
  <si>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</si>
  <si>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</si>
  <si>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</si>
  <si>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</si>
  <si>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</si>
  <si>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</si>
  <si>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</si>
  <si>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</si>
  <si>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</si>
  <si>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</si>
  <si>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</si>
  <si>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</si>
  <si>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</si>
  <si>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</si>
  <si>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</si>
  <si>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</si>
  <si>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</si>
  <si>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</si>
  <si>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</si>
  <si>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</si>
  <si>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</si>
  <si>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</si>
  <si>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</si>
  <si>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</si>
  <si>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</si>
  <si>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</si>
  <si>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</si>
  <si>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</si>
  <si>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</si>
  <si>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</si>
  <si>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</si>
  <si>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</si>
  <si>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</si>
  <si>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</si>
  <si>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</si>
  <si>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</si>
  <si>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</si>
  <si>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</si>
  <si>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</si>
  <si>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</si>
  <si>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</si>
  <si>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</si>
  <si>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</si>
  <si>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</si>
  <si>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</si>
  <si>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</si>
  <si>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</si>
  <si>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</si>
  <si>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</si>
  <si>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</si>
  <si>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</si>
  <si>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</si>
  <si>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</si>
  <si>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</si>
  <si>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</si>
  <si>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</si>
  <si>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</si>
  <si>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</si>
  <si>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</si>
  <si>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</si>
  <si>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</si>
  <si>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</si>
  <si>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</si>
  <si>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</si>
  <si>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</si>
  <si>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</si>
  <si>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</si>
  <si>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</si>
  <si>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</si>
  <si>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</si>
  <si>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</si>
  <si>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</si>
  <si>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</si>
  <si>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</si>
  <si>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</si>
  <si>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</si>
  <si>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</si>
  <si>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</si>
  <si>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</si>
  <si>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</si>
  <si>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</si>
  <si>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</si>
  <si>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</si>
  <si>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</si>
  <si>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</si>
  <si>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</si>
  <si>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</si>
  <si>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</si>
  <si>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</si>
  <si>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</si>
  <si>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</si>
  <si>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</si>
  <si>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</si>
  <si>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</si>
  <si>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</si>
  <si>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</si>
  <si>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</si>
  <si>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</si>
  <si>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</si>
  <si>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</si>
  <si>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</si>
  <si>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</si>
  <si>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</si>
  <si>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</si>
  <si>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</si>
  <si>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</si>
  <si>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</si>
  <si>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</si>
  <si>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</si>
  <si>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</si>
  <si>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</si>
  <si>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</si>
  <si>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</si>
  <si>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</si>
  <si>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</si>
  <si>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</si>
  <si>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</si>
  <si>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</si>
  <si>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</si>
  <si>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</si>
  <si>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</si>
  <si>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</si>
  <si>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</si>
  <si>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</si>
  <si>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</si>
  <si>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</si>
  <si>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</si>
  <si>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</si>
  <si>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</si>
  <si>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</si>
  <si>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</si>
  <si>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</si>
  <si>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</si>
  <si>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</si>
  <si>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</si>
  <si>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</si>
  <si>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</si>
  <si>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</si>
  <si>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</si>
  <si>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</si>
  <si>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</si>
  <si>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</si>
  <si>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</si>
  <si>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</si>
  <si>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</si>
  <si>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</si>
  <si>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</si>
  <si>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</si>
  <si>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</si>
  <si>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</si>
  <si>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</si>
  <si>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</si>
  <si>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</si>
  <si>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</si>
  <si>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</si>
  <si>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</si>
  <si>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</si>
  <si>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</si>
  <si>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</si>
  <si>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</si>
  <si>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</si>
  <si>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</si>
  <si>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</si>
  <si>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</si>
  <si>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</si>
  <si>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</si>
  <si>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</si>
  <si>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</si>
  <si>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</si>
  <si>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</si>
  <si>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</si>
  <si>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</si>
  <si>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</si>
  <si>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</si>
  <si>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</si>
  <si>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</si>
  <si>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</si>
  <si>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Совершенствование материально-технической базы и инфраструктуры муниципальных учреждений</t>
  </si>
  <si>
    <t>Обновление спортивного оборудования и инвентаря спортивных залов образовательных учреждений области, расположенных в сельской местности, для реализации рабочей программы учебного предмета «Физическая культура» за счет средств областного бюджета</t>
  </si>
  <si>
    <t>Обеспечение горячим питанием обучающихся 5-11 классов - детей мобилизованных граждан за счет средств бюджета города</t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</si>
  <si>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</si>
  <si>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(в рамках достижения соответствующих результатов федерального проекта) (за исключением расходов на оплату труда с начислениями)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</si>
  <si>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</si>
  <si>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</si>
  <si>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</si>
  <si>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</si>
  <si>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 </t>
  </si>
  <si>
    <t>155,156,197</t>
  </si>
  <si>
    <t>107гпд</t>
  </si>
  <si>
    <t>226-228</t>
  </si>
  <si>
    <t>всего</t>
  </si>
  <si>
    <t>223(247)</t>
  </si>
  <si>
    <t>КФО 4 столбец F</t>
  </si>
  <si>
    <t>341-349 без 342</t>
  </si>
  <si>
    <t>Поощрительные выплаты водителям автобусов муниципальных общеобразовательных организаций за счет средств областного бюджета</t>
  </si>
  <si>
    <t>169 циф.ср</t>
  </si>
  <si>
    <t>137 овз</t>
  </si>
  <si>
    <t>138 моб</t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</si>
  <si>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25</t>
    </r>
    <r>
      <rPr>
        <b/>
        <sz val="14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</si>
  <si>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</si>
  <si>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</si>
  <si>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</si>
  <si>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26г.,</t>
    </r>
    <r>
      <rPr>
        <b/>
        <sz val="14"/>
        <color theme="1"/>
        <rFont val="Times New Roman"/>
        <family val="1"/>
        <charset val="204"/>
      </rPr>
      <t xml:space="preserve"> первый год планового периода, руб. (с точностью до двух знаков после запятой-0,00)</t>
    </r>
  </si>
  <si>
    <r>
      <t>Раздел 1.1. Поступления и выплаты на 20</t>
    </r>
    <r>
      <rPr>
        <b/>
        <u/>
        <sz val="14"/>
        <color theme="1"/>
        <rFont val="Times New Roman"/>
        <family val="1"/>
        <charset val="204"/>
      </rPr>
      <t>27г.,</t>
    </r>
    <r>
      <rPr>
        <b/>
        <sz val="14"/>
        <color theme="1"/>
        <rFont val="Times New Roman"/>
        <family val="1"/>
        <charset val="204"/>
      </rPr>
      <t xml:space="preserve"> второй год планового периода, руб. (с точностью до двух знаков после запятой-0,00)</t>
    </r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</si>
  <si>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</si>
  <si>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</si>
  <si>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</si>
  <si>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мз</t>
  </si>
  <si>
    <t>иц</t>
  </si>
  <si>
    <t>в/б</t>
  </si>
  <si>
    <t>КФО 2 столбец Х</t>
  </si>
  <si>
    <t>КФО 2 столбец Q</t>
  </si>
  <si>
    <t>341-349</t>
  </si>
  <si>
    <t>342в т.ч</t>
  </si>
  <si>
    <t>110гпд</t>
  </si>
  <si>
    <t>Директор МАОУ "СОШ с. Сосновка МО "Город Саратов"</t>
  </si>
  <si>
    <t>Л.Е. Михновец</t>
  </si>
  <si>
    <t>МАОУ "СОШ с. Сосновка МО "Город Саратов"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</si>
  <si>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25</t>
    </r>
    <r>
      <rPr>
        <b/>
        <sz val="14"/>
        <color theme="1"/>
        <rFont val="Times New Roman"/>
        <family val="1"/>
        <charset val="204"/>
      </rPr>
      <t xml:space="preserve"> год                                                                                                                   (на 2025 год и плановый период 2026 и 2027 годов )
</t>
    </r>
  </si>
  <si>
    <t xml:space="preserve">  от "26" декабря 2024 года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</si>
</sst>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21" fillId="0" borderId="0" xfId="0" applyFont="1"/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4" fontId="23" fillId="2" borderId="2" xfId="0" applyNumberFormat="1" applyFont="1" applyFill="1" applyBorder="1" applyAlignment="1">
      <alignment horizontal="center" vertical="center"/>
    </xf>
    <xf numFmtId="4" fontId="24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5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/>
    </xf>
    <xf numFmtId="4" fontId="19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4" fontId="0" fillId="0" borderId="2" xfId="0" applyNumberFormat="1" applyBorder="1"/>
    <xf numFmtId="0" fontId="0" fillId="0" borderId="2" xfId="0" applyBorder="1"/>
    <xf numFmtId="0" fontId="27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8" fillId="0" borderId="0" xfId="0" applyFont="1"/>
    <xf numFmtId="0" fontId="0" fillId="0" borderId="12" xfId="0" applyBorder="1" applyAlignment="1">
      <alignment wrapText="1"/>
    </xf>
    <xf numFmtId="0" fontId="12" fillId="4" borderId="0" xfId="0" applyFont="1" applyFill="1"/>
    <xf numFmtId="0" fontId="0" fillId="4" borderId="0" xfId="0" applyFill="1"/>
    <xf numFmtId="0" fontId="26" fillId="4" borderId="0" xfId="0" applyFont="1" applyFill="1"/>
    <xf numFmtId="4" fontId="29" fillId="0" borderId="2" xfId="0" applyNumberFormat="1" applyFont="1" applyBorder="1"/>
    <xf numFmtId="0" fontId="26" fillId="0" borderId="2" xfId="0" applyFont="1" applyBorder="1" applyAlignment="1">
      <alignment horizont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00FFFF"/>
      <color rgb="FFCC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74" zoomScaleNormal="70" zoomScaleSheetLayoutView="74" workbookViewId="0">
      <selection activeCell="B22" sqref="B22"/>
    </sheetView>
  </sheetViews>
  <sheetFormatPr defaultRowHeight="15"/>
  <cols>
    <col min="1" max="1" width="60.5703125" style="1" customWidth="1"/>
    <col min="2" max="2" width="21.140625" style="1" customWidth="1"/>
    <col min="3" max="3" width="14.85546875" style="1" customWidth="1"/>
    <col min="4" max="4" width="20.42578125" style="1" customWidth="1"/>
    <col min="5" max="7" width="9.140625" style="1"/>
    <col min="8" max="8" width="13.7109375" style="1" customWidth="1"/>
    <col min="9" max="9" width="14.85546875" customWidth="1"/>
    <col min="10" max="10" width="21.85546875" customWidth="1"/>
  </cols>
  <sheetData>
    <row r="1" spans="1:10">
      <c r="A1" s="88"/>
      <c r="B1" s="88"/>
      <c r="J1" s="85"/>
    </row>
    <row r="2" spans="1:10" ht="18.75">
      <c r="A2" s="86" t="s">
        <v>251</v>
      </c>
      <c r="B2" s="30"/>
      <c r="C2" s="30"/>
      <c r="D2" s="7"/>
      <c r="E2" s="140" t="s">
        <v>1</v>
      </c>
      <c r="F2" s="140"/>
      <c r="G2" s="140"/>
      <c r="H2" s="140"/>
      <c r="I2" s="140"/>
      <c r="J2" s="140"/>
    </row>
    <row r="3" spans="1:10" ht="16.5" customHeight="1">
      <c r="A3" s="141"/>
      <c r="B3" s="141"/>
      <c r="C3" s="31"/>
      <c r="D3" s="8"/>
      <c r="E3" s="8"/>
      <c r="F3" s="8"/>
      <c r="G3" s="8"/>
      <c r="H3" s="8"/>
      <c r="I3" s="8"/>
      <c r="J3" s="9"/>
    </row>
    <row r="4" spans="1:10" ht="41.45" customHeight="1">
      <c r="A4" s="141"/>
      <c r="B4" s="141"/>
      <c r="C4" s="31"/>
      <c r="D4" s="8"/>
      <c r="E4" s="142" t="s">
        <v>320</v>
      </c>
      <c r="F4" s="142"/>
      <c r="G4" s="142"/>
      <c r="H4" s="142"/>
      <c r="I4" s="142"/>
      <c r="J4" s="142"/>
    </row>
    <row r="5" spans="1:10" ht="18.75">
      <c r="A5" s="141"/>
      <c r="B5" s="141"/>
      <c r="C5" s="30"/>
      <c r="D5" s="9"/>
      <c r="E5" s="138" t="s">
        <v>195</v>
      </c>
      <c r="F5" s="138"/>
      <c r="G5" s="138"/>
      <c r="H5" s="138"/>
      <c r="I5" s="138"/>
      <c r="J5" s="138"/>
    </row>
    <row r="6" spans="1:10" ht="41.25" customHeight="1">
      <c r="A6" s="141"/>
      <c r="B6" s="141"/>
      <c r="C6" s="30"/>
      <c r="D6" s="9"/>
      <c r="E6" s="142" t="s">
        <v>278</v>
      </c>
      <c r="F6" s="142"/>
      <c r="G6" s="142"/>
      <c r="H6" s="142"/>
      <c r="I6" s="142"/>
      <c r="J6" s="142"/>
    </row>
    <row r="7" spans="1:10" ht="18.75">
      <c r="A7" s="87"/>
      <c r="B7" s="87"/>
      <c r="C7" s="32"/>
      <c r="D7" s="9"/>
      <c r="E7" s="138" t="s">
        <v>197</v>
      </c>
      <c r="F7" s="138"/>
      <c r="G7" s="138"/>
      <c r="H7" s="138"/>
      <c r="I7" s="138"/>
      <c r="J7" s="138"/>
    </row>
    <row r="8" spans="1:10" ht="18" customHeight="1">
      <c r="A8" s="137"/>
      <c r="B8" s="137"/>
      <c r="C8" s="30"/>
      <c r="D8" s="7"/>
      <c r="E8" s="84"/>
      <c r="F8" s="84"/>
      <c r="G8" s="84"/>
      <c r="H8" s="139" t="s">
        <v>321</v>
      </c>
      <c r="I8" s="139"/>
      <c r="J8" s="139"/>
    </row>
    <row r="9" spans="1:10" ht="18.75">
      <c r="A9" s="32" t="s">
        <v>262</v>
      </c>
      <c r="B9" s="30"/>
      <c r="C9" s="30"/>
      <c r="D9" s="7"/>
      <c r="E9" s="138" t="s">
        <v>2</v>
      </c>
      <c r="F9" s="138"/>
      <c r="G9" s="138"/>
      <c r="H9" s="138" t="s">
        <v>259</v>
      </c>
      <c r="I9" s="138"/>
      <c r="J9" s="138"/>
    </row>
    <row r="10" spans="1:10" ht="16.5" customHeight="1">
      <c r="A10" s="32"/>
      <c r="B10" s="30"/>
      <c r="C10" s="30"/>
      <c r="D10" s="7"/>
      <c r="E10" s="9"/>
      <c r="F10" s="9"/>
      <c r="G10" s="123"/>
      <c r="H10" s="123"/>
      <c r="I10" s="123"/>
      <c r="J10" s="123"/>
    </row>
    <row r="11" spans="1:10" ht="20.25" customHeight="1">
      <c r="A11" s="137" t="s">
        <v>0</v>
      </c>
      <c r="B11" s="137"/>
      <c r="C11" s="30"/>
      <c r="D11" s="9"/>
      <c r="E11" s="139" t="str">
        <f>B21</f>
        <v xml:space="preserve">  от "26" декабря 2024 года</v>
      </c>
      <c r="F11" s="139"/>
      <c r="G11" s="139"/>
      <c r="H11" s="139"/>
      <c r="I11" s="139"/>
      <c r="J11" s="139"/>
    </row>
    <row r="12" spans="1:10" ht="18.75">
      <c r="A12" s="30"/>
      <c r="B12" s="30"/>
      <c r="C12" s="30"/>
      <c r="D12" s="7"/>
      <c r="E12" s="30"/>
      <c r="F12" s="30"/>
      <c r="G12" s="30"/>
      <c r="H12" s="30"/>
      <c r="I12" s="30"/>
      <c r="J12" s="30"/>
    </row>
    <row r="13" spans="1:10" ht="18.7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.7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.7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.7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.7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.7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34" t="s">
        <v>323</v>
      </c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25.9" customHeight="1">
      <c r="A21" s="7"/>
      <c r="B21" s="136" t="s">
        <v>324</v>
      </c>
      <c r="C21" s="136"/>
      <c r="D21" s="136"/>
      <c r="E21" s="136"/>
      <c r="F21" s="136"/>
      <c r="G21" s="136"/>
      <c r="H21" s="7"/>
      <c r="I21" s="7"/>
      <c r="J21" s="11" t="s">
        <v>4</v>
      </c>
    </row>
    <row r="22" spans="1:10" ht="18.75">
      <c r="A22" s="7"/>
      <c r="B22" s="7"/>
      <c r="C22" s="7"/>
      <c r="D22" s="7"/>
      <c r="E22" s="7"/>
      <c r="F22" s="7"/>
      <c r="G22" s="7"/>
      <c r="H22" s="131" t="s">
        <v>5</v>
      </c>
      <c r="I22" s="132"/>
      <c r="J22" s="11"/>
    </row>
    <row r="23" spans="1:10" ht="18" customHeight="1">
      <c r="A23" s="135" t="s">
        <v>191</v>
      </c>
      <c r="B23" s="7"/>
      <c r="C23" s="7"/>
      <c r="D23" s="7"/>
      <c r="E23" s="7"/>
      <c r="F23" s="7"/>
      <c r="G23" s="7"/>
      <c r="H23" s="131" t="s">
        <v>6</v>
      </c>
      <c r="I23" s="132"/>
      <c r="J23" s="11"/>
    </row>
    <row r="24" spans="1:10" ht="37.15" customHeight="1">
      <c r="A24" s="135"/>
      <c r="B24" s="133" t="s">
        <v>279</v>
      </c>
      <c r="C24" s="133"/>
      <c r="D24" s="133"/>
      <c r="E24" s="133"/>
      <c r="F24" s="133"/>
      <c r="G24" s="133"/>
      <c r="H24" s="131" t="s">
        <v>7</v>
      </c>
      <c r="I24" s="132"/>
      <c r="J24" s="11"/>
    </row>
    <row r="25" spans="1:10" ht="18.75">
      <c r="A25" s="7"/>
      <c r="B25" s="7"/>
      <c r="C25" s="7"/>
      <c r="D25" s="7"/>
      <c r="E25" s="7"/>
      <c r="F25" s="7"/>
      <c r="G25" s="7"/>
      <c r="H25" s="131" t="s">
        <v>6</v>
      </c>
      <c r="I25" s="132"/>
      <c r="J25" s="11"/>
    </row>
    <row r="26" spans="1:10" ht="18.75">
      <c r="A26" s="7"/>
      <c r="B26" s="7"/>
      <c r="C26" s="7"/>
      <c r="D26" s="7"/>
      <c r="E26" s="7"/>
      <c r="F26" s="7"/>
      <c r="G26" s="7"/>
      <c r="H26" s="131" t="s">
        <v>10</v>
      </c>
      <c r="I26" s="132"/>
      <c r="J26" s="11">
        <v>6432003916</v>
      </c>
    </row>
    <row r="27" spans="1:10" ht="37.5" customHeight="1">
      <c r="A27" s="8" t="s">
        <v>188</v>
      </c>
      <c r="B27" s="133" t="s">
        <v>322</v>
      </c>
      <c r="C27" s="133"/>
      <c r="D27" s="133"/>
      <c r="E27" s="133"/>
      <c r="F27" s="133"/>
      <c r="G27" s="133"/>
      <c r="H27" s="131" t="s">
        <v>8</v>
      </c>
      <c r="I27" s="132"/>
      <c r="J27" s="11">
        <v>643201001</v>
      </c>
    </row>
    <row r="28" spans="1:10" ht="18.75">
      <c r="A28" s="7"/>
      <c r="B28" s="7"/>
      <c r="C28" s="7"/>
      <c r="D28" s="7"/>
      <c r="E28" s="7"/>
      <c r="F28" s="7"/>
      <c r="G28" s="7"/>
      <c r="H28" s="131" t="s">
        <v>9</v>
      </c>
      <c r="I28" s="132"/>
      <c r="J28" s="11">
        <v>383</v>
      </c>
    </row>
    <row r="29" spans="1:10" ht="18.75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H22:I22"/>
    <mergeCell ref="A23:A24"/>
    <mergeCell ref="H23:I23"/>
    <mergeCell ref="B24:G24"/>
    <mergeCell ref="H24:I24"/>
    <mergeCell ref="B21:G21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85"/>
  <sheetViews>
    <sheetView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/>
  <cols>
    <col min="1" max="1" width="72.28515625" style="2" customWidth="1"/>
    <col min="2" max="2" width="8.85546875" style="5"/>
    <col min="3" max="3" width="14.5703125" style="3" customWidth="1"/>
    <col min="4" max="4" width="14.140625" style="1" customWidth="1"/>
    <col min="5" max="5" width="17" style="1" hidden="1" customWidth="1"/>
    <col min="6" max="6" width="21.42578125" style="1" customWidth="1"/>
    <col min="7" max="7" width="20.7109375" style="1" customWidth="1"/>
    <col min="8" max="8" width="20.42578125" style="1" customWidth="1"/>
    <col min="9" max="9" width="17" style="1" customWidth="1"/>
    <col min="10" max="10" width="17.140625" style="1" hidden="1" customWidth="1"/>
    <col min="11" max="11" width="14.5703125" style="1" hidden="1" customWidth="1"/>
    <col min="12" max="12" width="14.7109375" style="1" hidden="1" customWidth="1"/>
    <col min="13" max="14" width="19.140625" style="1" hidden="1" customWidth="1"/>
    <col min="15" max="15" width="14.7109375" style="1" hidden="1" customWidth="1"/>
    <col min="16" max="16" width="11.140625" style="1" hidden="1" customWidth="1"/>
    <col min="17" max="17" width="23.42578125" style="1" hidden="1" customWidth="1"/>
    <col min="18" max="18" width="13.85546875" style="1" hidden="1" customWidth="1"/>
    <col min="19" max="19" width="12" style="1" hidden="1" customWidth="1"/>
    <col min="20" max="20" width="12.42578125" style="1" hidden="1" customWidth="1"/>
    <col min="21" max="23" width="14.7109375" style="1" hidden="1" customWidth="1"/>
    <col min="24" max="24" width="10.28515625" style="1" hidden="1" customWidth="1"/>
    <col min="25" max="25" width="14.7109375" style="1" hidden="1" customWidth="1"/>
    <col min="26" max="26" width="4.42578125" style="1" hidden="1" customWidth="1"/>
  </cols>
  <sheetData>
    <row r="2" spans="1:26" ht="31.9" customHeight="1">
      <c r="A2" s="143" t="s">
        <v>196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</row>
    <row r="3" spans="1:26" s="4" customFormat="1" ht="25.9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7" t="s">
        <v>16</v>
      </c>
      <c r="G3" s="148"/>
      <c r="H3" s="148"/>
      <c r="I3" s="149"/>
      <c r="J3" s="146" t="s">
        <v>161</v>
      </c>
      <c r="K3" s="146" t="s">
        <v>162</v>
      </c>
      <c r="L3" s="146"/>
      <c r="M3" s="146"/>
      <c r="N3" s="146"/>
      <c r="O3" s="146"/>
      <c r="P3" s="147" t="s">
        <v>163</v>
      </c>
      <c r="Q3" s="146" t="s">
        <v>194</v>
      </c>
      <c r="R3" s="146"/>
      <c r="S3" s="146"/>
      <c r="T3" s="146"/>
      <c r="U3" s="146"/>
      <c r="V3" s="146"/>
      <c r="W3" s="146"/>
      <c r="X3" s="146"/>
      <c r="Y3" s="45"/>
      <c r="Z3" s="45"/>
    </row>
    <row r="4" spans="1:26" s="4" customFormat="1" ht="94.9" customHeight="1">
      <c r="A4" s="144"/>
      <c r="B4" s="145"/>
      <c r="C4" s="144"/>
      <c r="D4" s="144"/>
      <c r="E4" s="146"/>
      <c r="F4" s="69" t="s">
        <v>304</v>
      </c>
      <c r="G4" s="41" t="s">
        <v>305</v>
      </c>
      <c r="H4" s="41" t="s">
        <v>306</v>
      </c>
      <c r="I4" s="41" t="s">
        <v>15</v>
      </c>
      <c r="J4" s="146"/>
      <c r="K4" s="44"/>
      <c r="L4" s="79"/>
      <c r="M4" s="69"/>
      <c r="N4" s="69"/>
      <c r="O4" s="69"/>
      <c r="P4" s="146"/>
      <c r="Q4" s="80" t="s">
        <v>164</v>
      </c>
      <c r="R4" s="69" t="s">
        <v>165</v>
      </c>
      <c r="S4" s="69" t="s">
        <v>166</v>
      </c>
      <c r="T4" s="69" t="s">
        <v>167</v>
      </c>
      <c r="U4" s="69" t="s">
        <v>168</v>
      </c>
      <c r="V4" s="69" t="s">
        <v>169</v>
      </c>
      <c r="W4" s="69" t="s">
        <v>170</v>
      </c>
      <c r="X4" s="69" t="s">
        <v>171</v>
      </c>
      <c r="Y4" s="45" t="s">
        <v>14</v>
      </c>
      <c r="Z4" s="45" t="s">
        <v>15</v>
      </c>
    </row>
    <row r="5" spans="1:26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5</v>
      </c>
      <c r="G5" s="81">
        <v>6</v>
      </c>
      <c r="H5" s="81">
        <v>7</v>
      </c>
      <c r="I5" s="81">
        <v>8</v>
      </c>
      <c r="J5" s="48">
        <v>6</v>
      </c>
      <c r="K5" s="48">
        <v>7</v>
      </c>
      <c r="L5" s="48">
        <v>8</v>
      </c>
      <c r="M5" s="48"/>
      <c r="N5" s="48"/>
      <c r="O5" s="48"/>
      <c r="P5" s="48">
        <v>9</v>
      </c>
      <c r="Q5" s="48">
        <v>10</v>
      </c>
      <c r="R5" s="48">
        <v>11</v>
      </c>
      <c r="S5" s="48">
        <v>12</v>
      </c>
      <c r="T5" s="48">
        <v>13</v>
      </c>
      <c r="U5" s="48">
        <v>14</v>
      </c>
      <c r="V5" s="48">
        <v>15</v>
      </c>
      <c r="W5" s="48">
        <v>16</v>
      </c>
      <c r="X5" s="48">
        <v>16</v>
      </c>
      <c r="Y5" s="53">
        <v>7</v>
      </c>
      <c r="Z5" s="53">
        <v>8</v>
      </c>
    </row>
    <row r="6" spans="1:26" ht="15.75">
      <c r="A6" s="41" t="s">
        <v>17</v>
      </c>
      <c r="B6" s="47" t="s">
        <v>18</v>
      </c>
      <c r="C6" s="48" t="s">
        <v>19</v>
      </c>
      <c r="D6" s="48" t="s">
        <v>19</v>
      </c>
      <c r="E6" s="49">
        <f>SUM(F6:S6)</f>
        <v>0</v>
      </c>
      <c r="F6" s="71">
        <f>'2025'!E6</f>
        <v>0</v>
      </c>
      <c r="G6" s="71">
        <f>Разд.1.2!E5</f>
        <v>0</v>
      </c>
      <c r="H6" s="71">
        <f>Разд.1.3!E5</f>
        <v>0</v>
      </c>
      <c r="I6" s="90">
        <f>Разд.1.4!E5</f>
        <v>0</v>
      </c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</row>
    <row r="7" spans="1:26" ht="15.75">
      <c r="A7" s="41" t="s">
        <v>20</v>
      </c>
      <c r="B7" s="47" t="s">
        <v>21</v>
      </c>
      <c r="C7" s="48" t="s">
        <v>19</v>
      </c>
      <c r="D7" s="48" t="s">
        <v>19</v>
      </c>
      <c r="E7" s="49">
        <f>SUM(F7:S7)</f>
        <v>0</v>
      </c>
      <c r="F7" s="71">
        <f>'2025'!E7</f>
        <v>0</v>
      </c>
      <c r="G7" s="71">
        <f>Разд.1.2!E6</f>
        <v>0</v>
      </c>
      <c r="H7" s="71">
        <f>Разд.1.3!E6</f>
        <v>0</v>
      </c>
      <c r="I7" s="90">
        <f>Разд.1.4!E6</f>
        <v>0</v>
      </c>
      <c r="J7" s="49">
        <f t="shared" ref="J7:Y7" si="0">+J6+J8-J31</f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49">
        <f t="shared" si="0"/>
        <v>0</v>
      </c>
      <c r="O7" s="49">
        <f t="shared" si="0"/>
        <v>0</v>
      </c>
      <c r="P7" s="49">
        <f t="shared" si="0"/>
        <v>0</v>
      </c>
      <c r="Q7" s="49">
        <f t="shared" si="0"/>
        <v>0</v>
      </c>
      <c r="R7" s="49">
        <f t="shared" si="0"/>
        <v>0</v>
      </c>
      <c r="S7" s="49">
        <f t="shared" si="0"/>
        <v>0</v>
      </c>
      <c r="T7" s="49">
        <f t="shared" si="0"/>
        <v>0</v>
      </c>
      <c r="U7" s="49">
        <f t="shared" si="0"/>
        <v>0</v>
      </c>
      <c r="V7" s="49">
        <f t="shared" si="0"/>
        <v>0</v>
      </c>
      <c r="W7" s="49">
        <f t="shared" si="0"/>
        <v>0</v>
      </c>
      <c r="X7" s="49">
        <f t="shared" si="0"/>
        <v>0</v>
      </c>
      <c r="Y7" s="49">
        <f t="shared" si="0"/>
        <v>0</v>
      </c>
      <c r="Z7" s="49"/>
    </row>
    <row r="8" spans="1:26" ht="15.75">
      <c r="A8" s="39" t="s">
        <v>22</v>
      </c>
      <c r="B8" s="40" t="s">
        <v>28</v>
      </c>
      <c r="C8" s="33"/>
      <c r="D8" s="33"/>
      <c r="E8" s="34" t="e">
        <f>+E9+E11+E15+E18+E22+E26</f>
        <v>#REF!</v>
      </c>
      <c r="F8" s="89">
        <f>+F9+F11+F15+F18+F22+F26</f>
        <v>2863144.86</v>
      </c>
      <c r="G8" s="89">
        <f t="shared" ref="G8:H8" si="1">+G9+G11+G15+G18+G22+G26</f>
        <v>0</v>
      </c>
      <c r="H8" s="89">
        <f t="shared" si="1"/>
        <v>0</v>
      </c>
      <c r="I8" s="93">
        <f>+I9+I11+I15+I18+I22+I26</f>
        <v>0</v>
      </c>
      <c r="J8" s="55">
        <f t="shared" ref="J8:Z8" si="2">+J9+J11+J15+J18+J19+J26</f>
        <v>0</v>
      </c>
      <c r="K8" s="55">
        <f t="shared" si="2"/>
        <v>0</v>
      </c>
      <c r="L8" s="55">
        <f t="shared" si="2"/>
        <v>0</v>
      </c>
      <c r="M8" s="55">
        <f t="shared" si="2"/>
        <v>0</v>
      </c>
      <c r="N8" s="55">
        <f t="shared" si="2"/>
        <v>0</v>
      </c>
      <c r="O8" s="55">
        <f t="shared" si="2"/>
        <v>0</v>
      </c>
      <c r="P8" s="55">
        <f t="shared" si="2"/>
        <v>0</v>
      </c>
      <c r="Q8" s="55">
        <f t="shared" si="2"/>
        <v>0</v>
      </c>
      <c r="R8" s="55">
        <f t="shared" si="2"/>
        <v>0</v>
      </c>
      <c r="S8" s="55">
        <f t="shared" si="2"/>
        <v>0</v>
      </c>
      <c r="T8" s="55">
        <f t="shared" si="2"/>
        <v>0</v>
      </c>
      <c r="U8" s="55">
        <f t="shared" si="2"/>
        <v>0</v>
      </c>
      <c r="V8" s="55">
        <f t="shared" si="2"/>
        <v>0</v>
      </c>
      <c r="W8" s="55">
        <f t="shared" si="2"/>
        <v>0</v>
      </c>
      <c r="X8" s="55">
        <f t="shared" si="2"/>
        <v>0</v>
      </c>
      <c r="Y8" s="55">
        <f t="shared" si="2"/>
        <v>0</v>
      </c>
      <c r="Z8" s="55">
        <f t="shared" si="2"/>
        <v>0</v>
      </c>
    </row>
    <row r="9" spans="1:26" ht="31.5">
      <c r="A9" s="45" t="s">
        <v>201</v>
      </c>
      <c r="B9" s="52" t="s">
        <v>29</v>
      </c>
      <c r="C9" s="53">
        <v>120</v>
      </c>
      <c r="D9" s="53"/>
      <c r="E9" s="49">
        <f>SUM(F9:S9)</f>
        <v>0</v>
      </c>
      <c r="F9" s="71">
        <f>'2025'!E9</f>
        <v>0</v>
      </c>
      <c r="G9" s="71">
        <f>'2026'!E9</f>
        <v>0</v>
      </c>
      <c r="H9" s="71">
        <f>'2027'!E9</f>
        <v>0</v>
      </c>
      <c r="I9" s="90">
        <f>Разд.1.4!E8</f>
        <v>0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5.75">
      <c r="A10" s="45" t="s">
        <v>207</v>
      </c>
      <c r="B10" s="52" t="s">
        <v>30</v>
      </c>
      <c r="C10" s="53"/>
      <c r="D10" s="53"/>
      <c r="E10" s="49">
        <f>SUM(F10:S10)</f>
        <v>0</v>
      </c>
      <c r="F10" s="71">
        <f>'2025'!E10</f>
        <v>0</v>
      </c>
      <c r="G10" s="71">
        <f>'2026'!E10</f>
        <v>0</v>
      </c>
      <c r="H10" s="71">
        <f>'2027'!E10</f>
        <v>0</v>
      </c>
      <c r="I10" s="90">
        <f>Разд.1.4!E9</f>
        <v>0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31.5">
      <c r="A11" s="42" t="s">
        <v>237</v>
      </c>
      <c r="B11" s="50" t="s">
        <v>31</v>
      </c>
      <c r="C11" s="51">
        <v>130</v>
      </c>
      <c r="D11" s="51"/>
      <c r="E11" s="55">
        <f>+E12+E13+E14</f>
        <v>2157545.86</v>
      </c>
      <c r="F11" s="70">
        <f t="shared" ref="F11:I11" si="3">+F12+F13+F14</f>
        <v>2157545.86</v>
      </c>
      <c r="G11" s="70">
        <f>'2026'!E11</f>
        <v>0</v>
      </c>
      <c r="H11" s="70">
        <f>'2027'!E11</f>
        <v>0</v>
      </c>
      <c r="I11" s="92">
        <f t="shared" si="3"/>
        <v>0</v>
      </c>
      <c r="J11" s="49">
        <f>+J12+J13</f>
        <v>0</v>
      </c>
      <c r="K11" s="49">
        <f t="shared" ref="K11:Z11" si="4">+K12+K13</f>
        <v>0</v>
      </c>
      <c r="L11" s="49">
        <f t="shared" si="4"/>
        <v>0</v>
      </c>
      <c r="M11" s="49">
        <f t="shared" si="4"/>
        <v>0</v>
      </c>
      <c r="N11" s="49">
        <f t="shared" si="4"/>
        <v>0</v>
      </c>
      <c r="O11" s="49">
        <f t="shared" si="4"/>
        <v>0</v>
      </c>
      <c r="P11" s="49">
        <f t="shared" si="4"/>
        <v>0</v>
      </c>
      <c r="Q11" s="49">
        <f t="shared" si="4"/>
        <v>0</v>
      </c>
      <c r="R11" s="49">
        <f t="shared" si="4"/>
        <v>0</v>
      </c>
      <c r="S11" s="49">
        <f t="shared" si="4"/>
        <v>0</v>
      </c>
      <c r="T11" s="49">
        <f t="shared" si="4"/>
        <v>0</v>
      </c>
      <c r="U11" s="49">
        <f t="shared" si="4"/>
        <v>0</v>
      </c>
      <c r="V11" s="49">
        <f t="shared" si="4"/>
        <v>0</v>
      </c>
      <c r="W11" s="49">
        <f t="shared" si="4"/>
        <v>0</v>
      </c>
      <c r="X11" s="49">
        <f t="shared" si="4"/>
        <v>0</v>
      </c>
      <c r="Y11" s="49">
        <f t="shared" si="4"/>
        <v>0</v>
      </c>
      <c r="Z11" s="49">
        <f t="shared" si="4"/>
        <v>0</v>
      </c>
    </row>
    <row r="12" spans="1:26" ht="63">
      <c r="A12" s="44" t="s">
        <v>32</v>
      </c>
      <c r="B12" s="52" t="s">
        <v>33</v>
      </c>
      <c r="C12" s="53">
        <v>130</v>
      </c>
      <c r="D12" s="54"/>
      <c r="E12" s="49">
        <f>SUM(F12:S12)</f>
        <v>1511956</v>
      </c>
      <c r="F12" s="71">
        <f>'2025'!E12</f>
        <v>1511956</v>
      </c>
      <c r="G12" s="71">
        <f>'2026'!E12</f>
        <v>0</v>
      </c>
      <c r="H12" s="71">
        <f>'2027'!E12</f>
        <v>0</v>
      </c>
      <c r="I12" s="90">
        <f>Разд.1.4!E11</f>
        <v>0</v>
      </c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 ht="47.25">
      <c r="A13" s="45" t="s">
        <v>25</v>
      </c>
      <c r="B13" s="52" t="s">
        <v>34</v>
      </c>
      <c r="C13" s="53">
        <v>130</v>
      </c>
      <c r="D13" s="54"/>
      <c r="E13" s="49">
        <f>SUM(F13:S13)</f>
        <v>0</v>
      </c>
      <c r="F13" s="71">
        <f>'2025'!E13</f>
        <v>0</v>
      </c>
      <c r="G13" s="71">
        <f>'2026'!E13</f>
        <v>0</v>
      </c>
      <c r="H13" s="71">
        <f>'2027'!E13</f>
        <v>0</v>
      </c>
      <c r="I13" s="90">
        <f>Разд.1.4!E12</f>
        <v>0</v>
      </c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5.75">
      <c r="A14" s="45" t="s">
        <v>199</v>
      </c>
      <c r="B14" s="52" t="s">
        <v>198</v>
      </c>
      <c r="C14" s="53">
        <v>130</v>
      </c>
      <c r="D14" s="54"/>
      <c r="E14" s="49">
        <f>SUM(F14:S14)</f>
        <v>645589.86</v>
      </c>
      <c r="F14" s="71">
        <f>'2025'!E14</f>
        <v>645589.86</v>
      </c>
      <c r="G14" s="71">
        <f>'2026'!E14</f>
        <v>0</v>
      </c>
      <c r="H14" s="71">
        <f>'2027'!E14</f>
        <v>0</v>
      </c>
      <c r="I14" s="90">
        <f>Разд.1.4!E13</f>
        <v>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31.5">
      <c r="A15" s="42" t="s">
        <v>26</v>
      </c>
      <c r="B15" s="50" t="s">
        <v>35</v>
      </c>
      <c r="C15" s="51">
        <v>140</v>
      </c>
      <c r="D15" s="51"/>
      <c r="E15" s="55">
        <f>+E16+E17</f>
        <v>0</v>
      </c>
      <c r="F15" s="70">
        <f t="shared" ref="F15:I15" si="5">+F16+F17</f>
        <v>0</v>
      </c>
      <c r="G15" s="70">
        <f t="shared" ref="G15:H15" si="6">+G16+G17</f>
        <v>0</v>
      </c>
      <c r="H15" s="70">
        <f t="shared" si="6"/>
        <v>0</v>
      </c>
      <c r="I15" s="92">
        <f t="shared" si="5"/>
        <v>0</v>
      </c>
      <c r="J15" s="49">
        <f>+J16+J17</f>
        <v>0</v>
      </c>
      <c r="K15" s="49">
        <f t="shared" ref="K15:Z15" si="7">+K16+K17</f>
        <v>0</v>
      </c>
      <c r="L15" s="49">
        <f t="shared" si="7"/>
        <v>0</v>
      </c>
      <c r="M15" s="49">
        <f t="shared" si="7"/>
        <v>0</v>
      </c>
      <c r="N15" s="49">
        <f t="shared" si="7"/>
        <v>0</v>
      </c>
      <c r="O15" s="49">
        <f t="shared" si="7"/>
        <v>0</v>
      </c>
      <c r="P15" s="49">
        <f t="shared" si="7"/>
        <v>0</v>
      </c>
      <c r="Q15" s="49">
        <f t="shared" si="7"/>
        <v>0</v>
      </c>
      <c r="R15" s="49">
        <f t="shared" si="7"/>
        <v>0</v>
      </c>
      <c r="S15" s="49">
        <f t="shared" si="7"/>
        <v>0</v>
      </c>
      <c r="T15" s="49">
        <f t="shared" si="7"/>
        <v>0</v>
      </c>
      <c r="U15" s="49">
        <f t="shared" si="7"/>
        <v>0</v>
      </c>
      <c r="V15" s="49">
        <f t="shared" si="7"/>
        <v>0</v>
      </c>
      <c r="W15" s="49">
        <f t="shared" si="7"/>
        <v>0</v>
      </c>
      <c r="X15" s="49">
        <f t="shared" si="7"/>
        <v>0</v>
      </c>
      <c r="Y15" s="49">
        <f t="shared" si="7"/>
        <v>0</v>
      </c>
      <c r="Z15" s="49">
        <f t="shared" si="7"/>
        <v>0</v>
      </c>
    </row>
    <row r="16" spans="1:26" ht="15.75">
      <c r="A16" s="45" t="s">
        <v>23</v>
      </c>
      <c r="B16" s="52" t="s">
        <v>36</v>
      </c>
      <c r="C16" s="53">
        <v>140</v>
      </c>
      <c r="D16" s="53"/>
      <c r="E16" s="49">
        <f>SUM(F16:S16)</f>
        <v>0</v>
      </c>
      <c r="F16" s="71">
        <f>'2025'!E16</f>
        <v>0</v>
      </c>
      <c r="G16" s="71">
        <f>'2026'!E16</f>
        <v>0</v>
      </c>
      <c r="H16" s="71">
        <f>'2027'!E16</f>
        <v>0</v>
      </c>
      <c r="I16" s="90">
        <f>Разд.1.4!E15</f>
        <v>0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5.75">
      <c r="A17" s="45"/>
      <c r="B17" s="52"/>
      <c r="C17" s="53"/>
      <c r="D17" s="53"/>
      <c r="E17" s="49">
        <f>SUM(F17:S17)</f>
        <v>0</v>
      </c>
      <c r="F17" s="71">
        <f>'2025'!E17</f>
        <v>0</v>
      </c>
      <c r="G17" s="71">
        <f>'2026'!E17</f>
        <v>0</v>
      </c>
      <c r="H17" s="71">
        <f>'2027'!E17</f>
        <v>0</v>
      </c>
      <c r="I17" s="90">
        <f>Разд.1.4!E16</f>
        <v>0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5.75">
      <c r="A18" s="42" t="s">
        <v>27</v>
      </c>
      <c r="B18" s="50" t="s">
        <v>37</v>
      </c>
      <c r="C18" s="51">
        <v>150</v>
      </c>
      <c r="D18" s="51"/>
      <c r="E18" s="55">
        <f>E19</f>
        <v>705599</v>
      </c>
      <c r="F18" s="70">
        <f>F21+F19</f>
        <v>705599</v>
      </c>
      <c r="G18" s="70">
        <f t="shared" ref="G18:H18" si="8">G21+G19</f>
        <v>0</v>
      </c>
      <c r="H18" s="70">
        <f t="shared" si="8"/>
        <v>0</v>
      </c>
      <c r="I18" s="92">
        <f t="shared" ref="I18" si="9">I19</f>
        <v>0</v>
      </c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</row>
    <row r="19" spans="1:26" ht="31.5">
      <c r="A19" s="44" t="s">
        <v>206</v>
      </c>
      <c r="B19" s="52" t="s">
        <v>209</v>
      </c>
      <c r="C19" s="53">
        <v>150</v>
      </c>
      <c r="D19" s="53"/>
      <c r="E19" s="49">
        <f>SUM(F19:S19)</f>
        <v>705599</v>
      </c>
      <c r="F19" s="71">
        <f>'2025'!E19</f>
        <v>705599</v>
      </c>
      <c r="G19" s="71">
        <f>'2026'!E19</f>
        <v>0</v>
      </c>
      <c r="H19" s="71">
        <f>'2027'!E19</f>
        <v>0</v>
      </c>
      <c r="I19" s="90">
        <f>Разд.1.4!E18</f>
        <v>0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ht="15.75">
      <c r="A20" s="45" t="s">
        <v>40</v>
      </c>
      <c r="B20" s="52" t="s">
        <v>210</v>
      </c>
      <c r="C20" s="53">
        <v>150</v>
      </c>
      <c r="D20" s="53"/>
      <c r="E20" s="49"/>
      <c r="F20" s="71">
        <f>'2025'!E20</f>
        <v>0</v>
      </c>
      <c r="G20" s="71">
        <f>'2026'!E20</f>
        <v>0</v>
      </c>
      <c r="H20" s="71">
        <f>'2027'!E20</f>
        <v>0</v>
      </c>
      <c r="I20" s="90">
        <f>Разд.1.4!E19</f>
        <v>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ht="15.75">
      <c r="A21" s="45" t="s">
        <v>260</v>
      </c>
      <c r="B21" s="83" t="s">
        <v>261</v>
      </c>
      <c r="C21" s="82">
        <v>150</v>
      </c>
      <c r="D21" s="53"/>
      <c r="E21" s="49"/>
      <c r="F21" s="71">
        <f>'2025'!E21</f>
        <v>0</v>
      </c>
      <c r="G21" s="71">
        <f>'2026'!E21</f>
        <v>0</v>
      </c>
      <c r="H21" s="71">
        <f>'2027'!E21</f>
        <v>0</v>
      </c>
      <c r="I21" s="90">
        <f>Разд.1.4!E20</f>
        <v>0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5.75">
      <c r="A22" s="42" t="s">
        <v>38</v>
      </c>
      <c r="B22" s="50" t="s">
        <v>39</v>
      </c>
      <c r="C22" s="51">
        <v>180</v>
      </c>
      <c r="D22" s="51"/>
      <c r="E22" s="55" t="e">
        <f t="shared" ref="E22:W22" si="10">+E23+E24+E25</f>
        <v>#REF!</v>
      </c>
      <c r="F22" s="70">
        <v>0</v>
      </c>
      <c r="G22" s="70">
        <v>0</v>
      </c>
      <c r="H22" s="70">
        <v>0</v>
      </c>
      <c r="I22" s="92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49">
        <f t="shared" si="10"/>
        <v>0</v>
      </c>
      <c r="O22" s="49">
        <f t="shared" si="10"/>
        <v>0</v>
      </c>
      <c r="P22" s="49">
        <f t="shared" si="10"/>
        <v>0</v>
      </c>
      <c r="Q22" s="49">
        <f t="shared" si="10"/>
        <v>0</v>
      </c>
      <c r="R22" s="49">
        <f t="shared" si="10"/>
        <v>0</v>
      </c>
      <c r="S22" s="49">
        <f t="shared" si="10"/>
        <v>0</v>
      </c>
      <c r="T22" s="49">
        <f t="shared" si="10"/>
        <v>0</v>
      </c>
      <c r="U22" s="49">
        <f t="shared" si="10"/>
        <v>0</v>
      </c>
      <c r="V22" s="49">
        <f t="shared" si="10"/>
        <v>0</v>
      </c>
      <c r="W22" s="49">
        <f t="shared" si="10"/>
        <v>0</v>
      </c>
      <c r="X22" s="49">
        <f>+X23+X24</f>
        <v>0</v>
      </c>
      <c r="Y22" s="49">
        <f>+Y23+Y24</f>
        <v>0</v>
      </c>
      <c r="Z22" s="49">
        <f>+Z23+Z24</f>
        <v>0</v>
      </c>
    </row>
    <row r="23" spans="1:26" ht="31.5">
      <c r="A23" s="44" t="s">
        <v>211</v>
      </c>
      <c r="B23" s="52"/>
      <c r="C23" s="53"/>
      <c r="D23" s="53"/>
      <c r="E23" s="49">
        <f>SUM(F23:S23)</f>
        <v>0</v>
      </c>
      <c r="F23" s="71">
        <f>'2025'!E23</f>
        <v>0</v>
      </c>
      <c r="G23" s="71">
        <f>'2026'!E23</f>
        <v>0</v>
      </c>
      <c r="H23" s="71">
        <f>'2027'!E23</f>
        <v>0</v>
      </c>
      <c r="I23" s="90">
        <f>Разд.1.4!E22</f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ht="15.75" hidden="1">
      <c r="A24" s="45"/>
      <c r="B24" s="52"/>
      <c r="C24" s="53">
        <v>180</v>
      </c>
      <c r="D24" s="54"/>
      <c r="E24" s="49" t="e">
        <f t="shared" ref="E24:E30" si="11">SUM(F24:S24)</f>
        <v>#REF!</v>
      </c>
      <c r="F24" s="71" t="e">
        <f>'2025'!#REF!</f>
        <v>#REF!</v>
      </c>
      <c r="G24" s="71" t="e">
        <f>'2025'!#REF!</f>
        <v>#REF!</v>
      </c>
      <c r="H24" s="71" t="e">
        <f>'2025'!#REF!</f>
        <v>#REF!</v>
      </c>
      <c r="I24" s="90">
        <f>Разд.1.4!E23</f>
        <v>0</v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ht="15.75" hidden="1">
      <c r="A25" s="45"/>
      <c r="B25" s="52"/>
      <c r="C25" s="53">
        <v>180</v>
      </c>
      <c r="D25" s="54"/>
      <c r="E25" s="49" t="e">
        <f t="shared" si="11"/>
        <v>#REF!</v>
      </c>
      <c r="F25" s="71" t="e">
        <f>'2025'!#REF!</f>
        <v>#REF!</v>
      </c>
      <c r="G25" s="71" t="e">
        <f>'2025'!#REF!</f>
        <v>#REF!</v>
      </c>
      <c r="H25" s="71" t="e">
        <f>'2025'!#REF!</f>
        <v>#REF!</v>
      </c>
      <c r="I25" s="90">
        <f>Разд.1.4!E24</f>
        <v>0</v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31.5">
      <c r="A26" s="42" t="s">
        <v>41</v>
      </c>
      <c r="B26" s="50" t="s">
        <v>42</v>
      </c>
      <c r="C26" s="51"/>
      <c r="D26" s="51"/>
      <c r="E26" s="55" t="e">
        <f>E27+#REF!+E28</f>
        <v>#REF!</v>
      </c>
      <c r="F26" s="70">
        <f>F27</f>
        <v>0</v>
      </c>
      <c r="G26" s="70">
        <f t="shared" ref="G26:H26" si="12">G27</f>
        <v>0</v>
      </c>
      <c r="H26" s="70">
        <f t="shared" si="12"/>
        <v>0</v>
      </c>
      <c r="I26" s="92">
        <f>I27</f>
        <v>0</v>
      </c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</row>
    <row r="27" spans="1:26" ht="15.75">
      <c r="A27" s="45" t="s">
        <v>23</v>
      </c>
      <c r="B27" s="52"/>
      <c r="C27" s="53"/>
      <c r="D27" s="53"/>
      <c r="E27" s="49">
        <f t="shared" si="11"/>
        <v>0</v>
      </c>
      <c r="F27" s="71">
        <f>'2025'!E25</f>
        <v>0</v>
      </c>
      <c r="G27" s="71">
        <f>'2026'!E25</f>
        <v>0</v>
      </c>
      <c r="H27" s="71">
        <f>'2027'!E25</f>
        <v>0</v>
      </c>
      <c r="I27" s="90">
        <f>Разд.1.4!E26</f>
        <v>0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ht="15.75">
      <c r="A28" s="45" t="s">
        <v>43</v>
      </c>
      <c r="B28" s="52" t="s">
        <v>44</v>
      </c>
      <c r="C28" s="53" t="s">
        <v>19</v>
      </c>
      <c r="D28" s="53"/>
      <c r="E28" s="49">
        <f t="shared" si="11"/>
        <v>0</v>
      </c>
      <c r="F28" s="71">
        <f>'2025'!E26</f>
        <v>0</v>
      </c>
      <c r="G28" s="71">
        <f>'2026'!E26</f>
        <v>0</v>
      </c>
      <c r="H28" s="71">
        <f>'2027'!E26</f>
        <v>0</v>
      </c>
      <c r="I28" s="90">
        <f>Разд.1.4!E28</f>
        <v>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47.25">
      <c r="A29" s="46" t="s">
        <v>190</v>
      </c>
      <c r="B29" s="52" t="s">
        <v>45</v>
      </c>
      <c r="C29" s="53">
        <v>510</v>
      </c>
      <c r="D29" s="53"/>
      <c r="E29" s="49">
        <f t="shared" si="11"/>
        <v>0</v>
      </c>
      <c r="F29" s="71">
        <f>'2025'!E27</f>
        <v>0</v>
      </c>
      <c r="G29" s="71">
        <f>'2026'!E27</f>
        <v>0</v>
      </c>
      <c r="H29" s="71">
        <f>'2027'!E27</f>
        <v>0</v>
      </c>
      <c r="I29" s="49" t="s">
        <v>19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 t="s">
        <v>19</v>
      </c>
    </row>
    <row r="30" spans="1:26" ht="15.75">
      <c r="A30" s="45"/>
      <c r="B30" s="52"/>
      <c r="C30" s="53"/>
      <c r="D30" s="53"/>
      <c r="E30" s="49">
        <f t="shared" si="11"/>
        <v>0</v>
      </c>
      <c r="F30" s="71">
        <f>'2025'!E28</f>
        <v>0</v>
      </c>
      <c r="G30" s="71">
        <f>'2026'!E28</f>
        <v>0</v>
      </c>
      <c r="H30" s="71">
        <f>'2027'!E28</f>
        <v>0</v>
      </c>
      <c r="I30" s="49" t="str">
        <f>Разд.1.4!E30</f>
        <v>Х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 t="s">
        <v>19</v>
      </c>
    </row>
    <row r="31" spans="1:26" ht="15.75">
      <c r="A31" s="39" t="s">
        <v>46</v>
      </c>
      <c r="B31" s="40" t="s">
        <v>49</v>
      </c>
      <c r="C31" s="33" t="s">
        <v>19</v>
      </c>
      <c r="D31" s="33"/>
      <c r="E31" s="34">
        <f>+E32+E44+E51+E55+E62+E64+E80+E84</f>
        <v>1502204.86</v>
      </c>
      <c r="F31" s="89">
        <f>+F32+F44+F51+F55+F62+F64+F80+F84</f>
        <v>2863144.8600000003</v>
      </c>
      <c r="G31" s="89">
        <f t="shared" ref="G31:H31" si="13">+G32+G44+G51+G55+G62+G64+G80+G84</f>
        <v>0</v>
      </c>
      <c r="H31" s="89">
        <f t="shared" si="13"/>
        <v>60</v>
      </c>
      <c r="I31" s="34" t="s">
        <v>19</v>
      </c>
      <c r="J31" s="55">
        <f t="shared" ref="J31:Y31" si="14">+J32+J44+J51+J55+J62+J64+J80+J84</f>
        <v>0</v>
      </c>
      <c r="K31" s="55">
        <f t="shared" si="14"/>
        <v>0</v>
      </c>
      <c r="L31" s="55">
        <f t="shared" si="14"/>
        <v>0</v>
      </c>
      <c r="M31" s="55">
        <f t="shared" si="14"/>
        <v>0</v>
      </c>
      <c r="N31" s="55">
        <f t="shared" si="14"/>
        <v>0</v>
      </c>
      <c r="O31" s="55">
        <f t="shared" si="14"/>
        <v>0</v>
      </c>
      <c r="P31" s="55">
        <f t="shared" si="14"/>
        <v>0</v>
      </c>
      <c r="Q31" s="55">
        <f t="shared" si="14"/>
        <v>0</v>
      </c>
      <c r="R31" s="55">
        <f t="shared" si="14"/>
        <v>0</v>
      </c>
      <c r="S31" s="55">
        <f t="shared" si="14"/>
        <v>0</v>
      </c>
      <c r="T31" s="55">
        <f t="shared" si="14"/>
        <v>0</v>
      </c>
      <c r="U31" s="55">
        <f t="shared" si="14"/>
        <v>0</v>
      </c>
      <c r="V31" s="55">
        <f t="shared" si="14"/>
        <v>0</v>
      </c>
      <c r="W31" s="55">
        <f t="shared" si="14"/>
        <v>0</v>
      </c>
      <c r="X31" s="55">
        <f t="shared" si="14"/>
        <v>0</v>
      </c>
      <c r="Y31" s="55">
        <f t="shared" si="14"/>
        <v>0</v>
      </c>
      <c r="Z31" s="55" t="s">
        <v>19</v>
      </c>
    </row>
    <row r="32" spans="1:26" ht="31.5">
      <c r="A32" s="42" t="s">
        <v>47</v>
      </c>
      <c r="B32" s="50" t="s">
        <v>50</v>
      </c>
      <c r="C32" s="51" t="s">
        <v>19</v>
      </c>
      <c r="D32" s="51"/>
      <c r="E32" s="70">
        <f>+E33+E34+E35+E36+E39+E41+E42</f>
        <v>17499</v>
      </c>
      <c r="F32" s="70">
        <f t="shared" ref="F32:H32" si="15">+F33+F34+F35+F36+F39+F41+F42</f>
        <v>17499</v>
      </c>
      <c r="G32" s="70">
        <f t="shared" si="15"/>
        <v>0</v>
      </c>
      <c r="H32" s="70">
        <f t="shared" si="15"/>
        <v>0</v>
      </c>
      <c r="I32" s="55" t="str">
        <f>Разд.1.4!E32</f>
        <v>Х</v>
      </c>
      <c r="J32" s="49">
        <f>+J33+J36+J39+J41</f>
        <v>0</v>
      </c>
      <c r="K32" s="49">
        <f t="shared" ref="K32:W32" si="16">+K33+K36+K39+K41</f>
        <v>0</v>
      </c>
      <c r="L32" s="49">
        <f t="shared" si="16"/>
        <v>0</v>
      </c>
      <c r="M32" s="49">
        <f t="shared" si="16"/>
        <v>0</v>
      </c>
      <c r="N32" s="49">
        <f t="shared" si="16"/>
        <v>0</v>
      </c>
      <c r="O32" s="49">
        <f t="shared" si="16"/>
        <v>0</v>
      </c>
      <c r="P32" s="49">
        <f t="shared" si="16"/>
        <v>0</v>
      </c>
      <c r="Q32" s="49">
        <f t="shared" si="16"/>
        <v>0</v>
      </c>
      <c r="R32" s="49">
        <f t="shared" si="16"/>
        <v>0</v>
      </c>
      <c r="S32" s="49">
        <f t="shared" si="16"/>
        <v>0</v>
      </c>
      <c r="T32" s="49">
        <f t="shared" si="16"/>
        <v>0</v>
      </c>
      <c r="U32" s="49">
        <f t="shared" si="16"/>
        <v>0</v>
      </c>
      <c r="V32" s="49">
        <f t="shared" si="16"/>
        <v>0</v>
      </c>
      <c r="W32" s="49">
        <f t="shared" si="16"/>
        <v>0</v>
      </c>
      <c r="X32" s="49"/>
      <c r="Y32" s="49"/>
      <c r="Z32" s="49" t="s">
        <v>19</v>
      </c>
    </row>
    <row r="33" spans="1:26" ht="31.5">
      <c r="A33" s="45" t="s">
        <v>48</v>
      </c>
      <c r="B33" s="52" t="s">
        <v>51</v>
      </c>
      <c r="C33" s="53">
        <v>111</v>
      </c>
      <c r="D33" s="53"/>
      <c r="E33" s="49">
        <f t="shared" ref="E33:E85" si="17">SUM(F33:S33)</f>
        <v>13440</v>
      </c>
      <c r="F33" s="71">
        <f>'2025'!E31</f>
        <v>13440</v>
      </c>
      <c r="G33" s="71">
        <f>'2026'!E31</f>
        <v>0</v>
      </c>
      <c r="H33" s="71">
        <f>'2027'!E31</f>
        <v>0</v>
      </c>
      <c r="I33" s="49" t="str">
        <f>Разд.1.4!E33</f>
        <v>Х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 t="s">
        <v>19</v>
      </c>
    </row>
    <row r="34" spans="1:26" ht="15.75">
      <c r="A34" s="45" t="s">
        <v>52</v>
      </c>
      <c r="B34" s="52" t="s">
        <v>53</v>
      </c>
      <c r="C34" s="53">
        <v>112</v>
      </c>
      <c r="D34" s="53"/>
      <c r="E34" s="49">
        <f t="shared" si="17"/>
        <v>0</v>
      </c>
      <c r="F34" s="71">
        <f>'2025'!E32</f>
        <v>0</v>
      </c>
      <c r="G34" s="71">
        <f>'2026'!E32</f>
        <v>0</v>
      </c>
      <c r="H34" s="71">
        <f>'2027'!E32</f>
        <v>0</v>
      </c>
      <c r="I34" s="49" t="str">
        <f>Разд.1.4!E34</f>
        <v>Х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 t="s">
        <v>19</v>
      </c>
    </row>
    <row r="35" spans="1:26" ht="31.5">
      <c r="A35" s="45" t="s">
        <v>55</v>
      </c>
      <c r="B35" s="52" t="s">
        <v>54</v>
      </c>
      <c r="C35" s="53">
        <v>113</v>
      </c>
      <c r="D35" s="53"/>
      <c r="E35" s="49">
        <f t="shared" si="17"/>
        <v>0</v>
      </c>
      <c r="F35" s="71">
        <f>'2025'!E33</f>
        <v>0</v>
      </c>
      <c r="G35" s="71">
        <f>'2026'!E33</f>
        <v>0</v>
      </c>
      <c r="H35" s="71">
        <f>'2027'!E33</f>
        <v>0</v>
      </c>
      <c r="I35" s="49" t="str">
        <f>Разд.1.4!E35</f>
        <v>Х</v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 t="s">
        <v>19</v>
      </c>
    </row>
    <row r="36" spans="1:26" ht="47.25">
      <c r="A36" s="45" t="s">
        <v>56</v>
      </c>
      <c r="B36" s="52" t="s">
        <v>57</v>
      </c>
      <c r="C36" s="53">
        <v>119</v>
      </c>
      <c r="D36" s="53"/>
      <c r="E36" s="49">
        <f t="shared" si="17"/>
        <v>4059</v>
      </c>
      <c r="F36" s="71">
        <f>'2025'!E34</f>
        <v>4059</v>
      </c>
      <c r="G36" s="71">
        <f>'2026'!E34</f>
        <v>0</v>
      </c>
      <c r="H36" s="71">
        <f>'2027'!E34</f>
        <v>0</v>
      </c>
      <c r="I36" s="49" t="str">
        <f>Разд.1.4!E36</f>
        <v>Х</v>
      </c>
      <c r="J36" s="54">
        <f>+J37+J38</f>
        <v>0</v>
      </c>
      <c r="K36" s="54">
        <f t="shared" ref="K36:W36" si="18">+K37+K38</f>
        <v>0</v>
      </c>
      <c r="L36" s="54">
        <f t="shared" si="18"/>
        <v>0</v>
      </c>
      <c r="M36" s="54">
        <f t="shared" si="18"/>
        <v>0</v>
      </c>
      <c r="N36" s="54">
        <f t="shared" si="18"/>
        <v>0</v>
      </c>
      <c r="O36" s="54">
        <f t="shared" si="18"/>
        <v>0</v>
      </c>
      <c r="P36" s="54">
        <f t="shared" si="18"/>
        <v>0</v>
      </c>
      <c r="Q36" s="54">
        <f t="shared" si="18"/>
        <v>0</v>
      </c>
      <c r="R36" s="54">
        <f t="shared" si="18"/>
        <v>0</v>
      </c>
      <c r="S36" s="54">
        <f t="shared" si="18"/>
        <v>0</v>
      </c>
      <c r="T36" s="54">
        <f t="shared" si="18"/>
        <v>0</v>
      </c>
      <c r="U36" s="54">
        <f t="shared" si="18"/>
        <v>0</v>
      </c>
      <c r="V36" s="54">
        <f t="shared" si="18"/>
        <v>0</v>
      </c>
      <c r="W36" s="54">
        <f t="shared" si="18"/>
        <v>0</v>
      </c>
      <c r="X36" s="54"/>
      <c r="Y36" s="54"/>
      <c r="Z36" s="54" t="s">
        <v>19</v>
      </c>
    </row>
    <row r="37" spans="1:26" ht="31.5">
      <c r="A37" s="45" t="s">
        <v>59</v>
      </c>
      <c r="B37" s="52" t="s">
        <v>58</v>
      </c>
      <c r="C37" s="53">
        <v>119</v>
      </c>
      <c r="D37" s="53"/>
      <c r="E37" s="49">
        <f t="shared" si="17"/>
        <v>4059</v>
      </c>
      <c r="F37" s="71">
        <f>'2025'!E35</f>
        <v>4059</v>
      </c>
      <c r="G37" s="71">
        <f>'2026'!E35</f>
        <v>0</v>
      </c>
      <c r="H37" s="71">
        <f>'2027'!E35</f>
        <v>0</v>
      </c>
      <c r="I37" s="49" t="str">
        <f>Разд.1.4!E37</f>
        <v>Х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 t="s">
        <v>19</v>
      </c>
    </row>
    <row r="38" spans="1:26" ht="15.75">
      <c r="A38" s="45" t="s">
        <v>60</v>
      </c>
      <c r="B38" s="52" t="s">
        <v>62</v>
      </c>
      <c r="C38" s="53">
        <v>119</v>
      </c>
      <c r="D38" s="53"/>
      <c r="E38" s="49">
        <f t="shared" si="17"/>
        <v>0</v>
      </c>
      <c r="F38" s="71">
        <f>'2025'!E36</f>
        <v>0</v>
      </c>
      <c r="G38" s="71">
        <f>'2026'!E36</f>
        <v>0</v>
      </c>
      <c r="H38" s="71">
        <f>'2027'!E36</f>
        <v>0</v>
      </c>
      <c r="I38" s="49" t="str">
        <f>Разд.1.4!E38</f>
        <v>Х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 t="s">
        <v>19</v>
      </c>
    </row>
    <row r="39" spans="1:26" ht="31.5">
      <c r="A39" s="45" t="s">
        <v>61</v>
      </c>
      <c r="B39" s="52" t="s">
        <v>63</v>
      </c>
      <c r="C39" s="53">
        <v>131</v>
      </c>
      <c r="D39" s="53"/>
      <c r="E39" s="49">
        <f t="shared" si="17"/>
        <v>0</v>
      </c>
      <c r="F39" s="71">
        <f>'2025'!E37</f>
        <v>0</v>
      </c>
      <c r="G39" s="71">
        <f>'2026'!E37</f>
        <v>0</v>
      </c>
      <c r="H39" s="71">
        <f>'2027'!E37</f>
        <v>0</v>
      </c>
      <c r="I39" s="49" t="str">
        <f>Разд.1.4!E39</f>
        <v>Х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 t="s">
        <v>19</v>
      </c>
    </row>
    <row r="40" spans="1:26" ht="31.5">
      <c r="A40" s="44" t="s">
        <v>223</v>
      </c>
      <c r="B40" s="59" t="s">
        <v>64</v>
      </c>
      <c r="C40" s="60">
        <v>133</v>
      </c>
      <c r="D40" s="53"/>
      <c r="E40" s="49"/>
      <c r="F40" s="71"/>
      <c r="G40" s="71">
        <f>'2026'!E38</f>
        <v>0</v>
      </c>
      <c r="H40" s="71">
        <f>'2027'!E38</f>
        <v>0</v>
      </c>
      <c r="I40" s="49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ht="31.5">
      <c r="A41" s="44" t="s">
        <v>65</v>
      </c>
      <c r="B41" s="59" t="s">
        <v>67</v>
      </c>
      <c r="C41" s="60">
        <v>134</v>
      </c>
      <c r="D41" s="53"/>
      <c r="E41" s="49">
        <f t="shared" si="17"/>
        <v>0</v>
      </c>
      <c r="F41" s="71">
        <f>'2025'!E39</f>
        <v>0</v>
      </c>
      <c r="G41" s="71">
        <f>'2026'!E39</f>
        <v>0</v>
      </c>
      <c r="H41" s="71">
        <f>'2027'!E39</f>
        <v>0</v>
      </c>
      <c r="I41" s="49" t="str">
        <f>Разд.1.4!E41</f>
        <v>Х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 t="s">
        <v>19</v>
      </c>
    </row>
    <row r="42" spans="1:26" ht="31.5">
      <c r="A42" s="44" t="s">
        <v>66</v>
      </c>
      <c r="B42" s="59" t="s">
        <v>213</v>
      </c>
      <c r="C42" s="60">
        <v>139</v>
      </c>
      <c r="D42" s="53"/>
      <c r="E42" s="49">
        <f t="shared" si="17"/>
        <v>0</v>
      </c>
      <c r="F42" s="71">
        <f>'2025'!E40</f>
        <v>0</v>
      </c>
      <c r="G42" s="71">
        <f>'2026'!E40</f>
        <v>0</v>
      </c>
      <c r="H42" s="71">
        <f>'2027'!E40</f>
        <v>0</v>
      </c>
      <c r="I42" s="49" t="str">
        <f>Разд.1.4!E42</f>
        <v>Х</v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 t="s">
        <v>19</v>
      </c>
    </row>
    <row r="43" spans="1:26" ht="31.5">
      <c r="A43" s="44" t="s">
        <v>68</v>
      </c>
      <c r="B43" s="59" t="s">
        <v>214</v>
      </c>
      <c r="C43" s="60">
        <v>139</v>
      </c>
      <c r="D43" s="53"/>
      <c r="E43" s="49">
        <f t="shared" si="17"/>
        <v>0</v>
      </c>
      <c r="F43" s="71">
        <f>'2025'!E41</f>
        <v>0</v>
      </c>
      <c r="G43" s="71">
        <f>'2026'!E41</f>
        <v>0</v>
      </c>
      <c r="H43" s="71">
        <f>'2027'!E41</f>
        <v>0</v>
      </c>
      <c r="I43" s="49" t="str">
        <f>Разд.1.4!E43</f>
        <v>Х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 t="s">
        <v>19</v>
      </c>
    </row>
    <row r="44" spans="1:26" ht="15.75">
      <c r="A44" s="42" t="s">
        <v>70</v>
      </c>
      <c r="B44" s="50" t="s">
        <v>69</v>
      </c>
      <c r="C44" s="51">
        <v>300</v>
      </c>
      <c r="D44" s="51"/>
      <c r="E44" s="55">
        <f>+E45+E48+E49+E50</f>
        <v>0</v>
      </c>
      <c r="F44" s="70">
        <f t="shared" ref="F44:H44" si="19">+F45+F48+F49+F50</f>
        <v>0</v>
      </c>
      <c r="G44" s="70">
        <f t="shared" si="19"/>
        <v>0</v>
      </c>
      <c r="H44" s="70">
        <f t="shared" si="19"/>
        <v>0</v>
      </c>
      <c r="I44" s="55" t="str">
        <f>Разд.1.4!E45</f>
        <v>Х</v>
      </c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 t="s">
        <v>19</v>
      </c>
    </row>
    <row r="45" spans="1:26" ht="47.25">
      <c r="A45" s="45" t="s">
        <v>71</v>
      </c>
      <c r="B45" s="52" t="s">
        <v>72</v>
      </c>
      <c r="C45" s="77">
        <v>320</v>
      </c>
      <c r="D45" s="53"/>
      <c r="E45" s="49">
        <f t="shared" si="17"/>
        <v>0</v>
      </c>
      <c r="F45" s="71">
        <f>'2025'!E44</f>
        <v>0</v>
      </c>
      <c r="G45" s="71">
        <f>'2026'!E44</f>
        <v>0</v>
      </c>
      <c r="H45" s="71">
        <f>'2027'!E44</f>
        <v>0</v>
      </c>
      <c r="I45" s="49" t="str">
        <f>Разд.1.4!E46</f>
        <v>Х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 t="s">
        <v>19</v>
      </c>
    </row>
    <row r="46" spans="1:26" ht="47.25">
      <c r="A46" s="45" t="s">
        <v>99</v>
      </c>
      <c r="B46" s="52" t="s">
        <v>73</v>
      </c>
      <c r="C46" s="53">
        <v>321</v>
      </c>
      <c r="D46" s="53"/>
      <c r="E46" s="49">
        <f t="shared" si="17"/>
        <v>0</v>
      </c>
      <c r="F46" s="71">
        <f>'2025'!E45</f>
        <v>0</v>
      </c>
      <c r="G46" s="71">
        <f>'2026'!E45</f>
        <v>0</v>
      </c>
      <c r="H46" s="71">
        <f>'2027'!E45</f>
        <v>0</v>
      </c>
      <c r="I46" s="49" t="str">
        <f>Разд.1.4!E47</f>
        <v>Х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 t="s">
        <v>19</v>
      </c>
    </row>
    <row r="47" spans="1:26" ht="15.75">
      <c r="A47" s="45"/>
      <c r="B47" s="52"/>
      <c r="C47" s="53"/>
      <c r="D47" s="53"/>
      <c r="E47" s="49">
        <f t="shared" si="17"/>
        <v>0</v>
      </c>
      <c r="F47" s="71">
        <f>'2025'!E46</f>
        <v>0</v>
      </c>
      <c r="G47" s="71">
        <f>'2026'!E46</f>
        <v>0</v>
      </c>
      <c r="H47" s="71">
        <f>'2027'!E46</f>
        <v>0</v>
      </c>
      <c r="I47" s="90">
        <f>Разд.1.4!E48</f>
        <v>0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 ht="31.5">
      <c r="A48" s="45" t="s">
        <v>74</v>
      </c>
      <c r="B48" s="52" t="s">
        <v>75</v>
      </c>
      <c r="C48" s="53">
        <v>340</v>
      </c>
      <c r="D48" s="53"/>
      <c r="E48" s="49">
        <f t="shared" si="17"/>
        <v>0</v>
      </c>
      <c r="F48" s="71">
        <f>'2025'!E47</f>
        <v>0</v>
      </c>
      <c r="G48" s="71">
        <f>'2026'!E47</f>
        <v>0</v>
      </c>
      <c r="H48" s="71">
        <f>'2027'!E47</f>
        <v>0</v>
      </c>
      <c r="I48" s="49" t="str">
        <f>Разд.1.4!E49</f>
        <v>Х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 t="s">
        <v>19</v>
      </c>
    </row>
    <row r="49" spans="1:26" ht="45" customHeight="1">
      <c r="A49" s="45" t="s">
        <v>77</v>
      </c>
      <c r="B49" s="52" t="s">
        <v>76</v>
      </c>
      <c r="C49" s="53">
        <v>350</v>
      </c>
      <c r="D49" s="53"/>
      <c r="E49" s="49">
        <f t="shared" si="17"/>
        <v>0</v>
      </c>
      <c r="F49" s="71">
        <f>'2025'!E48</f>
        <v>0</v>
      </c>
      <c r="G49" s="71">
        <f>'2026'!E48</f>
        <v>0</v>
      </c>
      <c r="H49" s="71">
        <f>'2027'!E48</f>
        <v>0</v>
      </c>
      <c r="I49" s="49" t="str">
        <f>Разд.1.4!E50</f>
        <v>Х</v>
      </c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 t="s">
        <v>19</v>
      </c>
    </row>
    <row r="50" spans="1:26" ht="15.75">
      <c r="A50" s="44" t="s">
        <v>215</v>
      </c>
      <c r="B50" s="52" t="s">
        <v>78</v>
      </c>
      <c r="C50" s="53">
        <v>360</v>
      </c>
      <c r="D50" s="53"/>
      <c r="E50" s="49">
        <f t="shared" si="17"/>
        <v>0</v>
      </c>
      <c r="F50" s="71">
        <f>'2025'!E49</f>
        <v>0</v>
      </c>
      <c r="G50" s="71">
        <f>'2026'!E49</f>
        <v>0</v>
      </c>
      <c r="H50" s="71">
        <f>'2027'!E49</f>
        <v>0</v>
      </c>
      <c r="I50" s="49" t="str">
        <f>Разд.1.4!E51</f>
        <v>Х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 t="s">
        <v>19</v>
      </c>
    </row>
    <row r="51" spans="1:26" ht="15.75">
      <c r="A51" s="42" t="s">
        <v>80</v>
      </c>
      <c r="B51" s="50" t="s">
        <v>79</v>
      </c>
      <c r="C51" s="51">
        <v>850</v>
      </c>
      <c r="D51" s="51"/>
      <c r="E51" s="55">
        <f>+E52+E53+E54</f>
        <v>62165.47</v>
      </c>
      <c r="F51" s="70">
        <f t="shared" ref="F51:H51" si="20">+F52+F53+F54</f>
        <v>62165.47</v>
      </c>
      <c r="G51" s="70">
        <f t="shared" si="20"/>
        <v>0</v>
      </c>
      <c r="H51" s="70">
        <f t="shared" si="20"/>
        <v>0</v>
      </c>
      <c r="I51" s="55" t="str">
        <f>Разд.1.4!E52</f>
        <v>Х</v>
      </c>
      <c r="J51" s="49">
        <f>+J52+J53+J54</f>
        <v>0</v>
      </c>
      <c r="K51" s="49">
        <f t="shared" ref="K51:W51" si="21">+K52+K53+K54</f>
        <v>0</v>
      </c>
      <c r="L51" s="49">
        <f t="shared" si="21"/>
        <v>0</v>
      </c>
      <c r="M51" s="49">
        <f t="shared" si="21"/>
        <v>0</v>
      </c>
      <c r="N51" s="49">
        <f t="shared" si="21"/>
        <v>0</v>
      </c>
      <c r="O51" s="49">
        <f t="shared" si="21"/>
        <v>0</v>
      </c>
      <c r="P51" s="49">
        <f t="shared" si="21"/>
        <v>0</v>
      </c>
      <c r="Q51" s="49">
        <f t="shared" si="21"/>
        <v>0</v>
      </c>
      <c r="R51" s="49">
        <f t="shared" si="21"/>
        <v>0</v>
      </c>
      <c r="S51" s="49">
        <f t="shared" si="21"/>
        <v>0</v>
      </c>
      <c r="T51" s="49">
        <f t="shared" si="21"/>
        <v>0</v>
      </c>
      <c r="U51" s="49">
        <f t="shared" si="21"/>
        <v>0</v>
      </c>
      <c r="V51" s="49">
        <f t="shared" si="21"/>
        <v>0</v>
      </c>
      <c r="W51" s="49">
        <f t="shared" si="21"/>
        <v>0</v>
      </c>
      <c r="X51" s="49"/>
      <c r="Y51" s="49"/>
      <c r="Z51" s="49" t="s">
        <v>19</v>
      </c>
    </row>
    <row r="52" spans="1:26" ht="31.5">
      <c r="A52" s="45" t="s">
        <v>81</v>
      </c>
      <c r="B52" s="52" t="s">
        <v>82</v>
      </c>
      <c r="C52" s="53">
        <v>851</v>
      </c>
      <c r="D52" s="53"/>
      <c r="E52" s="49">
        <f t="shared" si="17"/>
        <v>61456</v>
      </c>
      <c r="F52" s="71">
        <f>'2025'!E51</f>
        <v>61456</v>
      </c>
      <c r="G52" s="71">
        <f>'2026'!E51</f>
        <v>0</v>
      </c>
      <c r="H52" s="71">
        <f>'2027'!E51</f>
        <v>0</v>
      </c>
      <c r="I52" s="49" t="str">
        <f>Разд.1.4!E53</f>
        <v>Х</v>
      </c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 t="s">
        <v>19</v>
      </c>
    </row>
    <row r="53" spans="1:26" ht="31.5">
      <c r="A53" s="45" t="s">
        <v>84</v>
      </c>
      <c r="B53" s="52" t="s">
        <v>83</v>
      </c>
      <c r="C53" s="53">
        <v>852</v>
      </c>
      <c r="D53" s="53"/>
      <c r="E53" s="49">
        <f t="shared" si="17"/>
        <v>0</v>
      </c>
      <c r="F53" s="71">
        <f>'2025'!E52</f>
        <v>0</v>
      </c>
      <c r="G53" s="71">
        <f>'2026'!E52</f>
        <v>0</v>
      </c>
      <c r="H53" s="71">
        <f>'2027'!E52</f>
        <v>0</v>
      </c>
      <c r="I53" s="49" t="str">
        <f>Разд.1.4!E54</f>
        <v>Х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 t="s">
        <v>19</v>
      </c>
    </row>
    <row r="54" spans="1:26" ht="31.5">
      <c r="A54" s="45" t="s">
        <v>85</v>
      </c>
      <c r="B54" s="52" t="s">
        <v>86</v>
      </c>
      <c r="C54" s="53">
        <v>853</v>
      </c>
      <c r="D54" s="53"/>
      <c r="E54" s="49">
        <f t="shared" si="17"/>
        <v>709.47</v>
      </c>
      <c r="F54" s="71">
        <f>'2025'!E53</f>
        <v>709.47</v>
      </c>
      <c r="G54" s="71">
        <f>'2026'!E53</f>
        <v>0</v>
      </c>
      <c r="H54" s="71">
        <f>'2027'!E53</f>
        <v>0</v>
      </c>
      <c r="I54" s="49" t="str">
        <f>Разд.1.4!E55</f>
        <v>Х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 t="s">
        <v>19</v>
      </c>
    </row>
    <row r="55" spans="1:26" ht="31.5">
      <c r="A55" s="42" t="s">
        <v>88</v>
      </c>
      <c r="B55" s="50" t="s">
        <v>87</v>
      </c>
      <c r="C55" s="51" t="s">
        <v>19</v>
      </c>
      <c r="D55" s="51"/>
      <c r="E55" s="55">
        <f>+E59+E60+E61</f>
        <v>0</v>
      </c>
      <c r="F55" s="70">
        <f>F56+F57+F58++F59+F60+F61</f>
        <v>0</v>
      </c>
      <c r="G55" s="70">
        <f t="shared" ref="G55:H55" si="22">G56+G57+G58++G59+G60+G61</f>
        <v>0</v>
      </c>
      <c r="H55" s="70">
        <f t="shared" si="22"/>
        <v>0</v>
      </c>
      <c r="I55" s="55" t="str">
        <f>Разд.1.4!E56</f>
        <v>Х</v>
      </c>
      <c r="J55" s="49">
        <f>+J60+J59+J61</f>
        <v>0</v>
      </c>
      <c r="K55" s="49">
        <f t="shared" ref="K55:W55" si="23">+K60+K59+K61</f>
        <v>0</v>
      </c>
      <c r="L55" s="49">
        <f t="shared" si="23"/>
        <v>0</v>
      </c>
      <c r="M55" s="49">
        <f t="shared" si="23"/>
        <v>0</v>
      </c>
      <c r="N55" s="49">
        <f t="shared" si="23"/>
        <v>0</v>
      </c>
      <c r="O55" s="49">
        <f t="shared" si="23"/>
        <v>0</v>
      </c>
      <c r="P55" s="49">
        <f t="shared" si="23"/>
        <v>0</v>
      </c>
      <c r="Q55" s="49">
        <f t="shared" si="23"/>
        <v>0</v>
      </c>
      <c r="R55" s="49">
        <f t="shared" si="23"/>
        <v>0</v>
      </c>
      <c r="S55" s="49">
        <f t="shared" si="23"/>
        <v>0</v>
      </c>
      <c r="T55" s="49">
        <f t="shared" si="23"/>
        <v>0</v>
      </c>
      <c r="U55" s="49">
        <f t="shared" si="23"/>
        <v>0</v>
      </c>
      <c r="V55" s="49">
        <f t="shared" si="23"/>
        <v>0</v>
      </c>
      <c r="W55" s="49">
        <f t="shared" si="23"/>
        <v>0</v>
      </c>
      <c r="X55" s="49"/>
      <c r="Y55" s="49"/>
      <c r="Z55" s="49" t="s">
        <v>19</v>
      </c>
    </row>
    <row r="56" spans="1:26" ht="15.75">
      <c r="A56" s="44" t="s">
        <v>216</v>
      </c>
      <c r="B56" s="59" t="s">
        <v>89</v>
      </c>
      <c r="C56" s="60">
        <v>613</v>
      </c>
      <c r="D56" s="82"/>
      <c r="E56" s="71"/>
      <c r="F56" s="71">
        <f>'2025'!E55</f>
        <v>0</v>
      </c>
      <c r="G56" s="71">
        <f>'2026'!E55</f>
        <v>0</v>
      </c>
      <c r="H56" s="71">
        <f>'2027'!E55</f>
        <v>0</v>
      </c>
      <c r="I56" s="71" t="str">
        <f>Разд.1.4!E54</f>
        <v>Х</v>
      </c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</row>
    <row r="57" spans="1:26" ht="15.75">
      <c r="A57" s="44" t="s">
        <v>217</v>
      </c>
      <c r="B57" s="59" t="s">
        <v>90</v>
      </c>
      <c r="C57" s="60">
        <v>623</v>
      </c>
      <c r="D57" s="82"/>
      <c r="E57" s="71"/>
      <c r="F57" s="71">
        <f>'2025'!E56</f>
        <v>0</v>
      </c>
      <c r="G57" s="71">
        <f>'2026'!E56</f>
        <v>0</v>
      </c>
      <c r="H57" s="71">
        <f>'2027'!E56</f>
        <v>0</v>
      </c>
      <c r="I57" s="71" t="str">
        <f>Разд.1.4!E55</f>
        <v>Х</v>
      </c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</row>
    <row r="58" spans="1:26" ht="31.5">
      <c r="A58" s="44" t="s">
        <v>218</v>
      </c>
      <c r="B58" s="59" t="s">
        <v>93</v>
      </c>
      <c r="C58" s="60">
        <v>634</v>
      </c>
      <c r="D58" s="82"/>
      <c r="E58" s="71"/>
      <c r="F58" s="71">
        <f>'2025'!E57</f>
        <v>0</v>
      </c>
      <c r="G58" s="71">
        <f>'2026'!E57</f>
        <v>0</v>
      </c>
      <c r="H58" s="71">
        <f>'2027'!E57</f>
        <v>0</v>
      </c>
      <c r="I58" s="71" t="str">
        <f>Разд.1.4!E56</f>
        <v>Х</v>
      </c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</row>
    <row r="59" spans="1:26" ht="31.5">
      <c r="A59" s="44" t="s">
        <v>219</v>
      </c>
      <c r="B59" s="59" t="s">
        <v>220</v>
      </c>
      <c r="C59" s="60">
        <v>810</v>
      </c>
      <c r="D59" s="60"/>
      <c r="E59" s="71">
        <f t="shared" si="17"/>
        <v>0</v>
      </c>
      <c r="F59" s="71">
        <f>'2025'!E58</f>
        <v>0</v>
      </c>
      <c r="G59" s="71">
        <f>'2026'!E58</f>
        <v>0</v>
      </c>
      <c r="H59" s="71">
        <f>'2027'!E58</f>
        <v>0</v>
      </c>
      <c r="I59" s="71" t="str">
        <f>Разд.1.4!E60</f>
        <v>Х</v>
      </c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 t="s">
        <v>19</v>
      </c>
    </row>
    <row r="60" spans="1:26" ht="15.75">
      <c r="A60" s="44" t="s">
        <v>91</v>
      </c>
      <c r="B60" s="59" t="s">
        <v>221</v>
      </c>
      <c r="C60" s="60">
        <v>862</v>
      </c>
      <c r="D60" s="60"/>
      <c r="E60" s="71">
        <f t="shared" si="17"/>
        <v>0</v>
      </c>
      <c r="F60" s="71">
        <f>'2025'!E59</f>
        <v>0</v>
      </c>
      <c r="G60" s="71">
        <f>'2026'!E59</f>
        <v>0</v>
      </c>
      <c r="H60" s="71">
        <f>'2027'!E59</f>
        <v>0</v>
      </c>
      <c r="I60" s="71" t="str">
        <f>Разд.1.4!E61</f>
        <v>Х</v>
      </c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 t="s">
        <v>19</v>
      </c>
    </row>
    <row r="61" spans="1:26" ht="47.25">
      <c r="A61" s="44" t="s">
        <v>92</v>
      </c>
      <c r="B61" s="59" t="s">
        <v>222</v>
      </c>
      <c r="C61" s="60">
        <v>863</v>
      </c>
      <c r="D61" s="60"/>
      <c r="E61" s="71">
        <f t="shared" si="17"/>
        <v>0</v>
      </c>
      <c r="F61" s="71">
        <f>'2025'!E60</f>
        <v>0</v>
      </c>
      <c r="G61" s="71">
        <f>'2026'!E60</f>
        <v>0</v>
      </c>
      <c r="H61" s="71">
        <f>'2027'!E60</f>
        <v>0</v>
      </c>
      <c r="I61" s="71" t="str">
        <f>Разд.1.4!E62</f>
        <v>Х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 t="s">
        <v>19</v>
      </c>
    </row>
    <row r="62" spans="1:26" ht="15.75">
      <c r="A62" s="42" t="s">
        <v>95</v>
      </c>
      <c r="B62" s="50" t="s">
        <v>96</v>
      </c>
      <c r="C62" s="51" t="s">
        <v>19</v>
      </c>
      <c r="D62" s="51"/>
      <c r="E62" s="55">
        <f>+E63</f>
        <v>0</v>
      </c>
      <c r="F62" s="70">
        <f t="shared" ref="F62:H62" si="24">+F63</f>
        <v>0</v>
      </c>
      <c r="G62" s="70">
        <f t="shared" si="24"/>
        <v>0</v>
      </c>
      <c r="H62" s="70">
        <f t="shared" si="24"/>
        <v>0</v>
      </c>
      <c r="I62" s="55" t="str">
        <f>Разд.1.4!E63</f>
        <v>Х</v>
      </c>
      <c r="J62" s="49">
        <f>+J63</f>
        <v>0</v>
      </c>
      <c r="K62" s="49">
        <f t="shared" ref="K62:W62" si="25">+K63</f>
        <v>0</v>
      </c>
      <c r="L62" s="49">
        <f t="shared" si="25"/>
        <v>0</v>
      </c>
      <c r="M62" s="49">
        <f t="shared" si="25"/>
        <v>0</v>
      </c>
      <c r="N62" s="49">
        <f t="shared" si="25"/>
        <v>0</v>
      </c>
      <c r="O62" s="49">
        <f t="shared" si="25"/>
        <v>0</v>
      </c>
      <c r="P62" s="49">
        <f t="shared" si="25"/>
        <v>0</v>
      </c>
      <c r="Q62" s="49">
        <f t="shared" si="25"/>
        <v>0</v>
      </c>
      <c r="R62" s="49">
        <f t="shared" si="25"/>
        <v>0</v>
      </c>
      <c r="S62" s="49">
        <f t="shared" si="25"/>
        <v>0</v>
      </c>
      <c r="T62" s="49">
        <f t="shared" si="25"/>
        <v>0</v>
      </c>
      <c r="U62" s="49">
        <f t="shared" si="25"/>
        <v>0</v>
      </c>
      <c r="V62" s="49">
        <f t="shared" si="25"/>
        <v>0</v>
      </c>
      <c r="W62" s="49">
        <f t="shared" si="25"/>
        <v>0</v>
      </c>
      <c r="X62" s="49"/>
      <c r="Y62" s="49"/>
      <c r="Z62" s="49" t="s">
        <v>19</v>
      </c>
    </row>
    <row r="63" spans="1:26" ht="47.25">
      <c r="A63" s="45" t="s">
        <v>98</v>
      </c>
      <c r="B63" s="52" t="s">
        <v>97</v>
      </c>
      <c r="C63" s="53">
        <v>831</v>
      </c>
      <c r="D63" s="53"/>
      <c r="E63" s="49">
        <f t="shared" si="17"/>
        <v>0</v>
      </c>
      <c r="F63" s="71">
        <f>'2025'!E62</f>
        <v>0</v>
      </c>
      <c r="G63" s="71">
        <f>'2026'!E62</f>
        <v>0</v>
      </c>
      <c r="H63" s="71">
        <f>'2027'!E62</f>
        <v>0</v>
      </c>
      <c r="I63" s="49" t="str">
        <f>Разд.1.4!E64</f>
        <v>Х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 t="s">
        <v>19</v>
      </c>
    </row>
    <row r="64" spans="1:26" ht="15.75">
      <c r="A64" s="42" t="s">
        <v>100</v>
      </c>
      <c r="B64" s="50" t="s">
        <v>94</v>
      </c>
      <c r="C64" s="51" t="s">
        <v>19</v>
      </c>
      <c r="D64" s="51"/>
      <c r="E64" s="55">
        <f>+E65+E66+E67+E68+E76</f>
        <v>1422540.3900000001</v>
      </c>
      <c r="F64" s="70">
        <f>+F65+F66+F67+F68+F74+F75+F76</f>
        <v>2783480.39</v>
      </c>
      <c r="G64" s="70">
        <f t="shared" ref="G64:H64" si="26">+G65+G66+G67+G68+G74+G75+G76</f>
        <v>0</v>
      </c>
      <c r="H64" s="70">
        <f t="shared" si="26"/>
        <v>60</v>
      </c>
      <c r="I64" s="92">
        <f t="shared" ref="I64" si="27">+I65+I66+I67+I68+I74+I75+I76</f>
        <v>0</v>
      </c>
      <c r="J64" s="49">
        <f>+J65+J66+J67+J68</f>
        <v>0</v>
      </c>
      <c r="K64" s="49">
        <f t="shared" ref="K64:W64" si="28">+K65+K66+K67+K68</f>
        <v>0</v>
      </c>
      <c r="L64" s="49">
        <f t="shared" si="28"/>
        <v>0</v>
      </c>
      <c r="M64" s="49">
        <f t="shared" si="28"/>
        <v>0</v>
      </c>
      <c r="N64" s="49">
        <f t="shared" si="28"/>
        <v>0</v>
      </c>
      <c r="O64" s="49">
        <f t="shared" si="28"/>
        <v>0</v>
      </c>
      <c r="P64" s="49">
        <f t="shared" si="28"/>
        <v>0</v>
      </c>
      <c r="Q64" s="49">
        <f t="shared" si="28"/>
        <v>0</v>
      </c>
      <c r="R64" s="49">
        <f t="shared" si="28"/>
        <v>0</v>
      </c>
      <c r="S64" s="49">
        <f t="shared" si="28"/>
        <v>0</v>
      </c>
      <c r="T64" s="49">
        <f t="shared" si="28"/>
        <v>0</v>
      </c>
      <c r="U64" s="49">
        <f t="shared" si="28"/>
        <v>0</v>
      </c>
      <c r="V64" s="49">
        <f t="shared" si="28"/>
        <v>0</v>
      </c>
      <c r="W64" s="49">
        <f t="shared" si="28"/>
        <v>0</v>
      </c>
      <c r="X64" s="49"/>
      <c r="Y64" s="49"/>
      <c r="Z64" s="49"/>
    </row>
    <row r="65" spans="1:29" ht="67.150000000000006" customHeight="1">
      <c r="A65" s="61" t="s">
        <v>238</v>
      </c>
      <c r="B65" s="52" t="s">
        <v>101</v>
      </c>
      <c r="C65" s="53">
        <v>241</v>
      </c>
      <c r="D65" s="53"/>
      <c r="E65" s="49">
        <f t="shared" si="17"/>
        <v>0</v>
      </c>
      <c r="F65" s="71">
        <f>'2025'!E64</f>
        <v>0</v>
      </c>
      <c r="G65" s="71">
        <f>'2026'!E64</f>
        <v>0</v>
      </c>
      <c r="H65" s="71">
        <f>'2027'!E64</f>
        <v>0</v>
      </c>
      <c r="I65" s="90">
        <f>Разд.1.4!E66</f>
        <v>0</v>
      </c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C65" s="4"/>
    </row>
    <row r="66" spans="1:29" ht="15.75" hidden="1">
      <c r="A66" s="45"/>
      <c r="B66" s="52"/>
      <c r="C66" s="53"/>
      <c r="D66" s="53"/>
      <c r="E66" s="49">
        <f t="shared" si="17"/>
        <v>0</v>
      </c>
      <c r="F66" s="71">
        <f>'2025'!E65</f>
        <v>0</v>
      </c>
      <c r="G66" s="71">
        <f>'2026'!E65</f>
        <v>0</v>
      </c>
      <c r="H66" s="71">
        <f>'2027'!E65</f>
        <v>0</v>
      </c>
      <c r="I66" s="90">
        <f>Разд.1.4!E67</f>
        <v>0</v>
      </c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9" ht="31.5">
      <c r="A67" s="45" t="s">
        <v>103</v>
      </c>
      <c r="B67" s="52" t="s">
        <v>102</v>
      </c>
      <c r="C67" s="53">
        <v>243</v>
      </c>
      <c r="D67" s="53"/>
      <c r="E67" s="49">
        <f t="shared" si="17"/>
        <v>0</v>
      </c>
      <c r="F67" s="71">
        <f>'2025'!E66</f>
        <v>0</v>
      </c>
      <c r="G67" s="71">
        <f>'2026'!E66</f>
        <v>0</v>
      </c>
      <c r="H67" s="71">
        <f>'2027'!E66</f>
        <v>0</v>
      </c>
      <c r="I67" s="90">
        <f>Разд.1.4!E68</f>
        <v>0</v>
      </c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9" ht="15.75">
      <c r="A68" s="42" t="s">
        <v>104</v>
      </c>
      <c r="B68" s="42" t="s">
        <v>105</v>
      </c>
      <c r="C68" s="42">
        <v>244</v>
      </c>
      <c r="D68" s="42"/>
      <c r="E68" s="42">
        <f>SUM(F68:S68)</f>
        <v>1422540.3900000001</v>
      </c>
      <c r="F68" s="70">
        <f>'2025'!E67</f>
        <v>1422480.3900000001</v>
      </c>
      <c r="G68" s="70">
        <f>'2026'!E67</f>
        <v>0</v>
      </c>
      <c r="H68" s="70">
        <f>'2027'!E67</f>
        <v>60</v>
      </c>
      <c r="I68" s="92">
        <f>Разд.1.4!E69</f>
        <v>0</v>
      </c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9" ht="15.75">
      <c r="A69" s="65" t="s">
        <v>121</v>
      </c>
      <c r="B69" s="52"/>
      <c r="C69" s="53"/>
      <c r="D69" s="53"/>
      <c r="E69" s="49">
        <f t="shared" si="17"/>
        <v>0</v>
      </c>
      <c r="F69" s="71">
        <f>'2025'!E68</f>
        <v>0</v>
      </c>
      <c r="G69" s="71">
        <f>'2026'!E68</f>
        <v>0</v>
      </c>
      <c r="H69" s="71">
        <f>'2027'!E68</f>
        <v>0</v>
      </c>
      <c r="I69" s="90">
        <f>Разд.1.4!E70</f>
        <v>0</v>
      </c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9" ht="15.75">
      <c r="A70" s="65" t="s">
        <v>123</v>
      </c>
      <c r="B70" s="52" t="s">
        <v>127</v>
      </c>
      <c r="C70" s="53">
        <v>244</v>
      </c>
      <c r="D70" s="53"/>
      <c r="E70" s="49">
        <f t="shared" si="17"/>
        <v>0</v>
      </c>
      <c r="F70" s="71">
        <f>'2025'!E69</f>
        <v>0</v>
      </c>
      <c r="G70" s="71">
        <f>'2026'!E69</f>
        <v>0</v>
      </c>
      <c r="H70" s="71">
        <f>'2027'!E69</f>
        <v>0</v>
      </c>
      <c r="I70" s="90">
        <f>Разд.1.4!E71</f>
        <v>0</v>
      </c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9" ht="15.75">
      <c r="A71" s="65" t="s">
        <v>124</v>
      </c>
      <c r="B71" s="52" t="s">
        <v>128</v>
      </c>
      <c r="C71" s="53">
        <v>244</v>
      </c>
      <c r="D71" s="53"/>
      <c r="E71" s="49">
        <f t="shared" si="17"/>
        <v>0</v>
      </c>
      <c r="F71" s="71">
        <f>'2025'!E70</f>
        <v>0</v>
      </c>
      <c r="G71" s="71">
        <f>'2026'!E70</f>
        <v>0</v>
      </c>
      <c r="H71" s="71">
        <f>'2027'!E70</f>
        <v>0</v>
      </c>
      <c r="I71" s="90">
        <f>Разд.1.4!E72</f>
        <v>0</v>
      </c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9" ht="15.75">
      <c r="A72" s="65" t="s">
        <v>125</v>
      </c>
      <c r="B72" s="52" t="s">
        <v>129</v>
      </c>
      <c r="C72" s="53">
        <v>244</v>
      </c>
      <c r="D72" s="53"/>
      <c r="E72" s="49">
        <f t="shared" si="17"/>
        <v>1300772.3900000001</v>
      </c>
      <c r="F72" s="71">
        <f>'2025'!E71</f>
        <v>1300772.3900000001</v>
      </c>
      <c r="G72" s="71">
        <f>'2026'!E71</f>
        <v>0</v>
      </c>
      <c r="H72" s="71">
        <f>'2027'!E71</f>
        <v>0</v>
      </c>
      <c r="I72" s="90">
        <f>Разд.1.4!E73</f>
        <v>0</v>
      </c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9" ht="15.75">
      <c r="A73" s="65" t="s">
        <v>126</v>
      </c>
      <c r="B73" s="52"/>
      <c r="C73" s="53"/>
      <c r="D73" s="53"/>
      <c r="E73" s="49">
        <f t="shared" si="17"/>
        <v>1288640.53</v>
      </c>
      <c r="F73" s="71">
        <f>'2025'!E72</f>
        <v>1288640.53</v>
      </c>
      <c r="G73" s="71">
        <f>'2026'!E72</f>
        <v>0</v>
      </c>
      <c r="H73" s="71">
        <f>'2027'!E72</f>
        <v>0</v>
      </c>
      <c r="I73" s="90">
        <f>Разд.1.4!E74</f>
        <v>0</v>
      </c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pans="1:29" ht="47.25">
      <c r="A74" s="66" t="s">
        <v>239</v>
      </c>
      <c r="B74" s="67" t="s">
        <v>122</v>
      </c>
      <c r="C74" s="58">
        <v>246</v>
      </c>
      <c r="D74" s="58"/>
      <c r="E74" s="73"/>
      <c r="F74" s="105">
        <f>'2025'!E73</f>
        <v>0</v>
      </c>
      <c r="G74" s="71">
        <f>'2026'!E73</f>
        <v>0</v>
      </c>
      <c r="H74" s="71">
        <f>'2027'!E73</f>
        <v>0</v>
      </c>
      <c r="I74" s="91">
        <f>Разд.1.4!E75</f>
        <v>0</v>
      </c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pans="1:29" ht="15.75">
      <c r="A75" s="68" t="s">
        <v>236</v>
      </c>
      <c r="B75" s="64" t="s">
        <v>240</v>
      </c>
      <c r="C75" s="64">
        <v>247</v>
      </c>
      <c r="D75" s="64"/>
      <c r="E75" s="55"/>
      <c r="F75" s="70">
        <f>'2025'!E74</f>
        <v>1361000</v>
      </c>
      <c r="G75" s="70">
        <f>'2026'!E74</f>
        <v>0</v>
      </c>
      <c r="H75" s="70">
        <f>'2027'!E74</f>
        <v>0</v>
      </c>
      <c r="I75" s="92">
        <f>Разд.1.4!E76</f>
        <v>0</v>
      </c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pans="1:29" ht="31.5">
      <c r="A76" s="45" t="s">
        <v>120</v>
      </c>
      <c r="B76" s="67" t="s">
        <v>241</v>
      </c>
      <c r="C76" s="53">
        <v>400</v>
      </c>
      <c r="D76" s="53"/>
      <c r="E76" s="49">
        <f t="shared" si="17"/>
        <v>0</v>
      </c>
      <c r="F76" s="71">
        <f>'2025'!E75</f>
        <v>0</v>
      </c>
      <c r="G76" s="71">
        <f>'2026'!E75</f>
        <v>0</v>
      </c>
      <c r="H76" s="71">
        <f>'2027'!E75</f>
        <v>0</v>
      </c>
      <c r="I76" s="90">
        <f>Разд.1.4!E77</f>
        <v>0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pans="1:29" ht="47.25">
      <c r="A77" s="45" t="s">
        <v>106</v>
      </c>
      <c r="B77" s="67" t="s">
        <v>242</v>
      </c>
      <c r="C77" s="53">
        <v>406</v>
      </c>
      <c r="D77" s="53"/>
      <c r="E77" s="49">
        <f t="shared" si="17"/>
        <v>0</v>
      </c>
      <c r="F77" s="71">
        <f>'2025'!E76</f>
        <v>0</v>
      </c>
      <c r="G77" s="71">
        <f>'2026'!E76</f>
        <v>0</v>
      </c>
      <c r="H77" s="71">
        <f>'2027'!E76</f>
        <v>0</v>
      </c>
      <c r="I77" s="90">
        <f>Разд.1.4!E78</f>
        <v>0</v>
      </c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pans="1:29" ht="31.5">
      <c r="A78" s="45" t="s">
        <v>107</v>
      </c>
      <c r="B78" s="67" t="s">
        <v>243</v>
      </c>
      <c r="C78" s="53">
        <v>407</v>
      </c>
      <c r="D78" s="53"/>
      <c r="E78" s="49">
        <f t="shared" si="17"/>
        <v>0</v>
      </c>
      <c r="F78" s="71">
        <f>'2025'!E77</f>
        <v>0</v>
      </c>
      <c r="G78" s="71">
        <f>'2026'!E77</f>
        <v>0</v>
      </c>
      <c r="H78" s="71">
        <f>'2027'!E77</f>
        <v>0</v>
      </c>
      <c r="I78" s="90">
        <f>Разд.1.4!E79</f>
        <v>0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pans="1:29" ht="15.75">
      <c r="A79" s="45" t="s">
        <v>263</v>
      </c>
      <c r="B79" s="67" t="s">
        <v>264</v>
      </c>
      <c r="C79" s="53">
        <v>880</v>
      </c>
      <c r="D79" s="53"/>
      <c r="E79" s="49"/>
      <c r="F79" s="71"/>
      <c r="G79" s="71"/>
      <c r="H79" s="71"/>
      <c r="I79" s="90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pans="1:29" ht="15.75">
      <c r="A80" s="42" t="s">
        <v>108</v>
      </c>
      <c r="B80" s="50" t="s">
        <v>109</v>
      </c>
      <c r="C80" s="51">
        <v>100</v>
      </c>
      <c r="D80" s="51"/>
      <c r="E80" s="55">
        <f>E81+E82+E83</f>
        <v>0</v>
      </c>
      <c r="F80" s="70">
        <f t="shared" ref="F80:H80" si="29">F81+F82+F83</f>
        <v>0</v>
      </c>
      <c r="G80" s="70">
        <f t="shared" si="29"/>
        <v>0</v>
      </c>
      <c r="H80" s="70">
        <f t="shared" si="29"/>
        <v>0</v>
      </c>
      <c r="I80" s="55" t="str">
        <f>Разд.1.4!E81</f>
        <v>Х</v>
      </c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 t="s">
        <v>19</v>
      </c>
    </row>
    <row r="81" spans="1:26" ht="31.5">
      <c r="A81" s="45" t="s">
        <v>111</v>
      </c>
      <c r="B81" s="52" t="s">
        <v>110</v>
      </c>
      <c r="C81" s="53"/>
      <c r="D81" s="53"/>
      <c r="E81" s="49">
        <f t="shared" si="17"/>
        <v>0</v>
      </c>
      <c r="F81" s="71">
        <f>'2025'!E80</f>
        <v>0</v>
      </c>
      <c r="G81" s="71">
        <f>'2026'!E80</f>
        <v>0</v>
      </c>
      <c r="H81" s="71">
        <f>'2027'!E80</f>
        <v>0</v>
      </c>
      <c r="I81" s="49" t="str">
        <f>Разд.1.4!E82</f>
        <v>Х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 t="s">
        <v>19</v>
      </c>
    </row>
    <row r="82" spans="1:26" ht="15.75">
      <c r="A82" s="45" t="s">
        <v>112</v>
      </c>
      <c r="B82" s="52" t="s">
        <v>113</v>
      </c>
      <c r="C82" s="53"/>
      <c r="D82" s="53"/>
      <c r="E82" s="49">
        <f t="shared" si="17"/>
        <v>0</v>
      </c>
      <c r="F82" s="71">
        <f>'2025'!E81</f>
        <v>0</v>
      </c>
      <c r="G82" s="71">
        <f>'2026'!E81</f>
        <v>0</v>
      </c>
      <c r="H82" s="71">
        <f>'2027'!E81</f>
        <v>0</v>
      </c>
      <c r="I82" s="49" t="str">
        <f>Разд.1.4!E83</f>
        <v>Х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 t="s">
        <v>19</v>
      </c>
    </row>
    <row r="83" spans="1:26" ht="15.75">
      <c r="A83" s="45" t="s">
        <v>115</v>
      </c>
      <c r="B83" s="52" t="s">
        <v>114</v>
      </c>
      <c r="C83" s="53"/>
      <c r="D83" s="53"/>
      <c r="E83" s="49">
        <f t="shared" si="17"/>
        <v>0</v>
      </c>
      <c r="F83" s="71">
        <f>'2025'!E82</f>
        <v>0</v>
      </c>
      <c r="G83" s="71">
        <f>'2026'!E82</f>
        <v>0</v>
      </c>
      <c r="H83" s="71">
        <f>'2027'!E82</f>
        <v>0</v>
      </c>
      <c r="I83" s="49" t="str">
        <f>Разд.1.4!E84</f>
        <v>Х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 t="s">
        <v>19</v>
      </c>
    </row>
    <row r="84" spans="1:26" ht="15.75">
      <c r="A84" s="42" t="s">
        <v>116</v>
      </c>
      <c r="B84" s="50" t="s">
        <v>117</v>
      </c>
      <c r="C84" s="51" t="s">
        <v>19</v>
      </c>
      <c r="D84" s="51"/>
      <c r="E84" s="55">
        <f>E85</f>
        <v>0</v>
      </c>
      <c r="F84" s="70">
        <f t="shared" ref="F84" si="30">F85</f>
        <v>0</v>
      </c>
      <c r="G84" s="70">
        <f>'2026'!E83</f>
        <v>0</v>
      </c>
      <c r="H84" s="70">
        <f>'2027'!E83</f>
        <v>0</v>
      </c>
      <c r="I84" s="55" t="str">
        <f>Разд.1.4!E85</f>
        <v>Х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 t="s">
        <v>19</v>
      </c>
    </row>
    <row r="85" spans="1:26" ht="31.5">
      <c r="A85" s="45" t="s">
        <v>119</v>
      </c>
      <c r="B85" s="52" t="s">
        <v>118</v>
      </c>
      <c r="C85" s="53">
        <v>610</v>
      </c>
      <c r="D85" s="53"/>
      <c r="E85" s="49">
        <f t="shared" si="17"/>
        <v>0</v>
      </c>
      <c r="F85" s="71">
        <f>'2025'!E84</f>
        <v>0</v>
      </c>
      <c r="G85" s="71">
        <f>'2026'!E84</f>
        <v>0</v>
      </c>
      <c r="H85" s="71">
        <f>'2027'!E84</f>
        <v>0</v>
      </c>
      <c r="I85" s="49" t="str">
        <f>Разд.1.4!E86</f>
        <v>Х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 t="s">
        <v>19</v>
      </c>
    </row>
  </sheetData>
  <mergeCells count="11">
    <mergeCell ref="A2:Z2"/>
    <mergeCell ref="A3:A4"/>
    <mergeCell ref="B3:B4"/>
    <mergeCell ref="C3:C4"/>
    <mergeCell ref="D3:D4"/>
    <mergeCell ref="E3:E4"/>
    <mergeCell ref="J3:J4"/>
    <mergeCell ref="K3:O3"/>
    <mergeCell ref="P3:P4"/>
    <mergeCell ref="Q3:X3"/>
    <mergeCell ref="F3:I3"/>
  </mergeCells>
  <pageMargins left="0.31496062992125984" right="0.39370078740157483" top="0.31496062992125984" bottom="0.31496062992125984" header="0.31496062992125984" footer="0.31496062992125984"/>
  <pageSetup paperSize="9" scale="73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E84"/>
  <sheetViews>
    <sheetView tabSelected="1" zoomScale="70" zoomScaleNormal="70" zoomScaleSheetLayoutView="70" workbookViewId="0">
      <pane xSplit="1" ySplit="4" topLeftCell="B24" activePane="bottomRight" state="frozen"/>
      <selection pane="topRight" activeCell="B1" sqref="B1"/>
      <selection pane="bottomLeft" activeCell="A5" sqref="A5"/>
      <selection pane="bottomRight" activeCell="X54" sqref="X54"/>
    </sheetView>
  </sheetViews>
  <sheetFormatPr defaultRowHeight="15"/>
  <cols>
    <col min="1" max="1" width="67.5703125" style="2" customWidth="1"/>
    <col min="2" max="2" width="8.85546875" style="5"/>
    <col min="3" max="3" width="9" style="3" customWidth="1"/>
    <col min="4" max="4" width="8.28515625" style="1" customWidth="1"/>
    <col min="5" max="5" width="16.42578125" style="1" customWidth="1"/>
    <col min="6" max="6" width="16.5703125" style="1" customWidth="1"/>
    <col min="7" max="7" width="18.85546875" style="1" hidden="1" customWidth="1"/>
    <col min="8" max="8" width="23" style="1" customWidth="1"/>
    <col min="9" max="9" width="14.28515625" style="1" hidden="1" customWidth="1"/>
    <col min="10" max="10" width="19.5703125" style="1" customWidth="1"/>
    <col min="11" max="11" width="22.140625" style="1" hidden="1" customWidth="1"/>
    <col min="12" max="12" width="15" style="1" customWidth="1"/>
    <col min="13" max="13" width="17.5703125" style="1" hidden="1" customWidth="1"/>
    <col min="14" max="14" width="14.140625" style="1" hidden="1" customWidth="1"/>
    <col min="15" max="15" width="14.85546875" style="1" customWidth="1"/>
    <col min="16" max="16" width="12.28515625" style="1" customWidth="1"/>
    <col min="17" max="17" width="13.7109375" style="1" hidden="1" customWidth="1"/>
    <col min="18" max="18" width="12.42578125" style="1" hidden="1" customWidth="1"/>
    <col min="19" max="19" width="16.140625" style="1" hidden="1" customWidth="1"/>
    <col min="20" max="20" width="22.5703125" style="1" hidden="1" customWidth="1"/>
    <col min="21" max="21" width="20.7109375" style="1" hidden="1" customWidth="1"/>
    <col min="22" max="22" width="13.42578125" style="1" hidden="1" customWidth="1"/>
    <col min="23" max="23" width="7.5703125" style="1" customWidth="1"/>
    <col min="24" max="24" width="16.28515625" style="1" customWidth="1"/>
    <col min="25" max="25" width="11.85546875" style="1" customWidth="1"/>
    <col min="26" max="26" width="10" style="1" hidden="1" customWidth="1"/>
    <col min="27" max="27" width="14.140625" style="1" customWidth="1"/>
    <col min="28" max="28" width="13" style="1" hidden="1" customWidth="1"/>
    <col min="29" max="29" width="11.7109375" style="1" hidden="1" customWidth="1"/>
    <col min="30" max="30" width="13.140625" hidden="1" customWidth="1"/>
    <col min="31" max="31" width="5.28515625" customWidth="1"/>
    <col min="32" max="32" width="11.140625" customWidth="1"/>
    <col min="33" max="34" width="16.7109375" customWidth="1"/>
    <col min="35" max="36" width="9.140625" customWidth="1"/>
    <col min="37" max="57" width="8.85546875"/>
  </cols>
  <sheetData>
    <row r="1" spans="1:31" s="124" customFormat="1" ht="18.75">
      <c r="A1" s="8"/>
      <c r="B1" s="122"/>
      <c r="C1" s="123"/>
      <c r="D1" s="9"/>
      <c r="E1" s="9"/>
      <c r="F1" s="9"/>
      <c r="G1" s="123">
        <v>109</v>
      </c>
      <c r="H1" s="123">
        <v>108</v>
      </c>
      <c r="I1" s="123">
        <v>164</v>
      </c>
      <c r="J1" s="123" t="s">
        <v>319</v>
      </c>
      <c r="K1" s="123" t="s">
        <v>301</v>
      </c>
      <c r="L1" s="123" t="s">
        <v>302</v>
      </c>
      <c r="M1" s="123" t="s">
        <v>292</v>
      </c>
      <c r="N1" s="123">
        <v>102</v>
      </c>
      <c r="O1" s="123" t="s">
        <v>293</v>
      </c>
      <c r="P1" s="123">
        <v>140</v>
      </c>
      <c r="Q1" s="123" t="s">
        <v>300</v>
      </c>
      <c r="R1" s="123">
        <v>196</v>
      </c>
      <c r="S1" s="123">
        <v>143.14400000000001</v>
      </c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31" ht="31.9" customHeight="1">
      <c r="A2" s="150" t="s">
        <v>303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1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W3" s="153" t="s">
        <v>163</v>
      </c>
      <c r="X3" s="146" t="s">
        <v>272</v>
      </c>
      <c r="Y3" s="146"/>
      <c r="Z3" s="146"/>
      <c r="AA3" s="146"/>
      <c r="AB3" s="146"/>
      <c r="AC3" s="146"/>
      <c r="AE3" s="125"/>
    </row>
    <row r="4" spans="1:31" s="4" customFormat="1" ht="295.14999999999998" customHeight="1">
      <c r="A4" s="144"/>
      <c r="B4" s="145"/>
      <c r="C4" s="144"/>
      <c r="D4" s="144"/>
      <c r="E4" s="146"/>
      <c r="F4" s="146"/>
      <c r="G4" s="69" t="s">
        <v>275</v>
      </c>
      <c r="H4" s="69" t="s">
        <v>280</v>
      </c>
      <c r="I4" s="69" t="s">
        <v>276</v>
      </c>
      <c r="J4" s="69" t="s">
        <v>288</v>
      </c>
      <c r="K4" s="69" t="s">
        <v>290</v>
      </c>
      <c r="L4" s="69" t="s">
        <v>284</v>
      </c>
      <c r="M4" s="69" t="s">
        <v>281</v>
      </c>
      <c r="N4" s="69" t="s">
        <v>282</v>
      </c>
      <c r="O4" s="69" t="s">
        <v>289</v>
      </c>
      <c r="P4" s="69" t="s">
        <v>285</v>
      </c>
      <c r="Q4" s="69" t="s">
        <v>287</v>
      </c>
      <c r="R4" s="69" t="s">
        <v>299</v>
      </c>
      <c r="S4" s="69" t="s">
        <v>291</v>
      </c>
      <c r="T4" s="69" t="s">
        <v>283</v>
      </c>
      <c r="U4" s="69" t="s">
        <v>286</v>
      </c>
      <c r="V4" s="69"/>
      <c r="W4" s="154"/>
      <c r="X4" s="69" t="s">
        <v>203</v>
      </c>
      <c r="Y4" s="69" t="s">
        <v>204</v>
      </c>
      <c r="Z4" s="69" t="s">
        <v>167</v>
      </c>
      <c r="AA4" s="69" t="s">
        <v>205</v>
      </c>
      <c r="AB4" s="74"/>
      <c r="AC4" s="69"/>
      <c r="AD4" s="69"/>
    </row>
    <row r="5" spans="1:31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7</v>
      </c>
      <c r="I5" s="48">
        <v>9</v>
      </c>
      <c r="J5" s="48">
        <v>8</v>
      </c>
      <c r="K5" s="48">
        <v>11</v>
      </c>
      <c r="L5" s="48">
        <v>9</v>
      </c>
      <c r="M5" s="48">
        <v>13</v>
      </c>
      <c r="N5" s="48">
        <v>14</v>
      </c>
      <c r="O5" s="48">
        <v>10</v>
      </c>
      <c r="P5" s="48">
        <v>11</v>
      </c>
      <c r="Q5" s="81">
        <v>17</v>
      </c>
      <c r="R5" s="81">
        <v>18</v>
      </c>
      <c r="S5" s="48">
        <v>19</v>
      </c>
      <c r="T5" s="48">
        <v>17</v>
      </c>
      <c r="U5" s="48">
        <v>18</v>
      </c>
      <c r="V5" s="48">
        <v>19</v>
      </c>
      <c r="W5" s="48">
        <v>12</v>
      </c>
      <c r="X5" s="48">
        <v>13</v>
      </c>
      <c r="Y5" s="48">
        <v>14</v>
      </c>
      <c r="Z5" s="48">
        <v>23</v>
      </c>
      <c r="AA5" s="48">
        <v>15</v>
      </c>
      <c r="AB5" s="48">
        <v>14</v>
      </c>
      <c r="AC5" s="48">
        <v>15</v>
      </c>
      <c r="AD5" s="48">
        <v>16</v>
      </c>
    </row>
    <row r="6" spans="1:31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SUM(F6:AD6)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1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 t="e">
        <f>+AB6+AB8-AB29</f>
        <v>#REF!</v>
      </c>
      <c r="AC7" s="49" t="e">
        <f>+AC6+AC8-AC29</f>
        <v>#REF!</v>
      </c>
      <c r="AD7" s="49" t="e">
        <f>+AD6+AD8-AD29</f>
        <v>#REF!</v>
      </c>
    </row>
    <row r="8" spans="1:31" ht="21" customHeight="1">
      <c r="A8" s="39" t="s">
        <v>22</v>
      </c>
      <c r="B8" s="40" t="s">
        <v>28</v>
      </c>
      <c r="C8" s="33"/>
      <c r="D8" s="33"/>
      <c r="E8" s="89">
        <f>E9+E11+E15+E18+E22+E24</f>
        <v>2863144.86</v>
      </c>
      <c r="F8" s="89">
        <f>+F9+F11+F15+F18+F22+F24</f>
        <v>1511956</v>
      </c>
      <c r="G8" s="89">
        <f>+G9+G11+G15+G18+G22+G24</f>
        <v>0</v>
      </c>
      <c r="H8" s="89">
        <f t="shared" ref="H8:AD8" si="0">+H9+H11+H15+H18+H22+H24</f>
        <v>32200</v>
      </c>
      <c r="I8" s="89">
        <f t="shared" si="0"/>
        <v>0</v>
      </c>
      <c r="J8" s="89">
        <f t="shared" si="0"/>
        <v>92400</v>
      </c>
      <c r="K8" s="89">
        <f t="shared" ref="K8:L8" si="1">+K9+K11+K15+K18+K22+K24</f>
        <v>76000</v>
      </c>
      <c r="L8" s="89">
        <f t="shared" si="1"/>
        <v>4700</v>
      </c>
      <c r="M8" s="89">
        <f t="shared" si="0"/>
        <v>0</v>
      </c>
      <c r="N8" s="89">
        <f t="shared" si="0"/>
        <v>0</v>
      </c>
      <c r="O8" s="89">
        <f t="shared" si="0"/>
        <v>482800</v>
      </c>
      <c r="P8" s="89">
        <f t="shared" ref="P8" si="2">+P9+P11+P15+P18+P22+P24</f>
        <v>17499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89">
        <f t="shared" si="0"/>
        <v>0</v>
      </c>
      <c r="V8" s="89">
        <f t="shared" si="0"/>
        <v>0</v>
      </c>
      <c r="W8" s="89">
        <f t="shared" si="0"/>
        <v>0</v>
      </c>
      <c r="X8" s="89">
        <f t="shared" ref="X8" si="3">+X9+X11+X15+X18+X22+X24</f>
        <v>645589.86</v>
      </c>
      <c r="Y8" s="89">
        <f t="shared" si="0"/>
        <v>0</v>
      </c>
      <c r="Z8" s="89">
        <f t="shared" si="0"/>
        <v>0</v>
      </c>
      <c r="AA8" s="89">
        <f t="shared" si="0"/>
        <v>0</v>
      </c>
      <c r="AB8" s="38" t="e">
        <f t="shared" si="0"/>
        <v>#REF!</v>
      </c>
      <c r="AC8" s="38" t="e">
        <f t="shared" si="0"/>
        <v>#REF!</v>
      </c>
      <c r="AD8" s="38" t="e">
        <f t="shared" si="0"/>
        <v>#REF!</v>
      </c>
    </row>
    <row r="9" spans="1:31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AC9" si="4">F10</f>
        <v>0</v>
      </c>
      <c r="G9" s="71">
        <f t="shared" si="4"/>
        <v>0</v>
      </c>
      <c r="H9" s="71">
        <f t="shared" si="4"/>
        <v>0</v>
      </c>
      <c r="I9" s="71">
        <f t="shared" si="4"/>
        <v>0</v>
      </c>
      <c r="J9" s="71">
        <f t="shared" si="4"/>
        <v>0</v>
      </c>
      <c r="K9" s="71">
        <f t="shared" si="4"/>
        <v>0</v>
      </c>
      <c r="L9" s="71">
        <f t="shared" si="4"/>
        <v>0</v>
      </c>
      <c r="M9" s="71">
        <f>M10</f>
        <v>0</v>
      </c>
      <c r="N9" s="71">
        <f t="shared" ref="N9:U9" si="5">N10</f>
        <v>0</v>
      </c>
      <c r="O9" s="71">
        <f t="shared" si="5"/>
        <v>0</v>
      </c>
      <c r="P9" s="71">
        <f t="shared" si="5"/>
        <v>0</v>
      </c>
      <c r="Q9" s="71">
        <f t="shared" si="5"/>
        <v>0</v>
      </c>
      <c r="R9" s="71">
        <f t="shared" si="5"/>
        <v>0</v>
      </c>
      <c r="S9" s="71">
        <f t="shared" si="5"/>
        <v>0</v>
      </c>
      <c r="T9" s="71">
        <f t="shared" si="5"/>
        <v>0</v>
      </c>
      <c r="U9" s="71">
        <f t="shared" si="5"/>
        <v>0</v>
      </c>
      <c r="V9" s="71">
        <f t="shared" si="4"/>
        <v>0</v>
      </c>
      <c r="W9" s="71">
        <f t="shared" si="4"/>
        <v>0</v>
      </c>
      <c r="X9" s="71">
        <f t="shared" si="4"/>
        <v>0</v>
      </c>
      <c r="Y9" s="71">
        <f t="shared" si="4"/>
        <v>0</v>
      </c>
      <c r="Z9" s="71">
        <f>Z10</f>
        <v>0</v>
      </c>
      <c r="AA9" s="71">
        <f>AA10</f>
        <v>0</v>
      </c>
      <c r="AB9" s="55">
        <f t="shared" si="4"/>
        <v>0</v>
      </c>
      <c r="AC9" s="55">
        <f t="shared" si="4"/>
        <v>0</v>
      </c>
      <c r="AD9" s="55">
        <f>AD10</f>
        <v>0</v>
      </c>
    </row>
    <row r="10" spans="1:31" ht="15.75">
      <c r="A10" s="45" t="s">
        <v>207</v>
      </c>
      <c r="B10" s="52" t="s">
        <v>30</v>
      </c>
      <c r="C10" s="53"/>
      <c r="D10" s="60"/>
      <c r="E10" s="71">
        <f>Z10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>
        <f>Z29-Z6</f>
        <v>0</v>
      </c>
      <c r="AA10" s="99"/>
      <c r="AB10" s="54"/>
      <c r="AC10" s="54"/>
      <c r="AD10" s="54"/>
    </row>
    <row r="11" spans="1:31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2157545.86</v>
      </c>
      <c r="F11" s="71">
        <f t="shared" ref="F11:AD11" si="6">+F12+F13+F14</f>
        <v>1511956</v>
      </c>
      <c r="G11" s="71">
        <f t="shared" si="6"/>
        <v>0</v>
      </c>
      <c r="H11" s="71">
        <f t="shared" si="6"/>
        <v>0</v>
      </c>
      <c r="I11" s="71">
        <f t="shared" ref="I11:J11" si="7">+I12+I13+I14</f>
        <v>0</v>
      </c>
      <c r="J11" s="71">
        <f t="shared" si="7"/>
        <v>0</v>
      </c>
      <c r="K11" s="71">
        <f t="shared" ref="K11:L11" si="8">+K12+K13+K14</f>
        <v>0</v>
      </c>
      <c r="L11" s="71">
        <f t="shared" si="8"/>
        <v>0</v>
      </c>
      <c r="M11" s="71">
        <f>+M12+M13+M14</f>
        <v>0</v>
      </c>
      <c r="N11" s="71">
        <f t="shared" ref="N11:U11" si="9">+N12+N13+N14</f>
        <v>0</v>
      </c>
      <c r="O11" s="71">
        <f t="shared" si="9"/>
        <v>0</v>
      </c>
      <c r="P11" s="71">
        <f t="shared" ref="P11" si="10">+P12+P13+P14</f>
        <v>0</v>
      </c>
      <c r="Q11" s="71">
        <f t="shared" si="9"/>
        <v>0</v>
      </c>
      <c r="R11" s="71">
        <f t="shared" si="9"/>
        <v>0</v>
      </c>
      <c r="S11" s="71">
        <f t="shared" si="9"/>
        <v>0</v>
      </c>
      <c r="T11" s="71">
        <f t="shared" si="9"/>
        <v>0</v>
      </c>
      <c r="U11" s="71">
        <f t="shared" si="9"/>
        <v>0</v>
      </c>
      <c r="V11" s="71">
        <f t="shared" ref="V11" si="11">+V12+V13+V14</f>
        <v>0</v>
      </c>
      <c r="W11" s="71">
        <f t="shared" ref="W11:X11" si="12">+W12+W13+W14</f>
        <v>0</v>
      </c>
      <c r="X11" s="71">
        <f t="shared" si="12"/>
        <v>645589.86</v>
      </c>
      <c r="Y11" s="71">
        <f t="shared" si="6"/>
        <v>0</v>
      </c>
      <c r="Z11" s="71">
        <f>+Z12+Z13+Z14</f>
        <v>0</v>
      </c>
      <c r="AA11" s="71">
        <f>+AA12+AA13+AA14</f>
        <v>0</v>
      </c>
      <c r="AB11" s="55">
        <f t="shared" si="6"/>
        <v>0</v>
      </c>
      <c r="AC11" s="55">
        <f t="shared" si="6"/>
        <v>0</v>
      </c>
      <c r="AD11" s="55">
        <f t="shared" si="6"/>
        <v>0</v>
      </c>
    </row>
    <row r="12" spans="1:31" ht="78.75">
      <c r="A12" s="44" t="s">
        <v>32</v>
      </c>
      <c r="B12" s="52" t="s">
        <v>33</v>
      </c>
      <c r="C12" s="53">
        <v>130</v>
      </c>
      <c r="D12" s="99"/>
      <c r="E12" s="71">
        <f>F12</f>
        <v>1511956</v>
      </c>
      <c r="F12" s="99">
        <f>F29-F6-F27</f>
        <v>1511956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54"/>
      <c r="AC12" s="54"/>
      <c r="AD12" s="54"/>
    </row>
    <row r="13" spans="1:31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54"/>
      <c r="AC13" s="54"/>
      <c r="AD13" s="54"/>
    </row>
    <row r="14" spans="1:31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X14+Y14+Z14+AA14</f>
        <v>645589.86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>
        <f>X29-X6-X21</f>
        <v>645589.86</v>
      </c>
      <c r="Y14" s="99">
        <f>Y29-Y6-Y21</f>
        <v>0</v>
      </c>
      <c r="Z14" s="99"/>
      <c r="AA14" s="99"/>
      <c r="AB14" s="54"/>
      <c r="AC14" s="54"/>
      <c r="AD14" s="54"/>
    </row>
    <row r="15" spans="1:31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AD15" si="13">+H16+H17</f>
        <v>0</v>
      </c>
      <c r="I15" s="71">
        <f t="shared" ref="I15:J15" si="14">+I16+I17</f>
        <v>0</v>
      </c>
      <c r="J15" s="71">
        <f t="shared" si="14"/>
        <v>0</v>
      </c>
      <c r="K15" s="71">
        <f t="shared" ref="K15:L15" si="15">+K16+K17</f>
        <v>0</v>
      </c>
      <c r="L15" s="71">
        <f t="shared" si="15"/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f t="shared" ref="V15" si="16">+V16+V17</f>
        <v>0</v>
      </c>
      <c r="W15" s="71">
        <f t="shared" ref="W15" si="17">+W16+W17</f>
        <v>0</v>
      </c>
      <c r="X15" s="71">
        <v>0</v>
      </c>
      <c r="Y15" s="71">
        <f t="shared" si="13"/>
        <v>0</v>
      </c>
      <c r="Z15" s="71">
        <f>+Z16+Z17</f>
        <v>0</v>
      </c>
      <c r="AA15" s="71">
        <f t="shared" si="13"/>
        <v>0</v>
      </c>
      <c r="AB15" s="55">
        <f t="shared" si="13"/>
        <v>0</v>
      </c>
      <c r="AC15" s="55">
        <f t="shared" si="13"/>
        <v>0</v>
      </c>
      <c r="AD15" s="55">
        <f t="shared" si="13"/>
        <v>0</v>
      </c>
    </row>
    <row r="16" spans="1:31" ht="15.75">
      <c r="A16" s="45" t="s">
        <v>23</v>
      </c>
      <c r="B16" s="52" t="s">
        <v>36</v>
      </c>
      <c r="C16" s="53">
        <v>140</v>
      </c>
      <c r="D16" s="60"/>
      <c r="E16" s="71">
        <f>Z16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54"/>
      <c r="AC16" s="54"/>
      <c r="AD16" s="54"/>
    </row>
    <row r="17" spans="1:57" ht="15.75">
      <c r="A17" s="45"/>
      <c r="B17" s="52"/>
      <c r="C17" s="53"/>
      <c r="D17" s="60"/>
      <c r="E17" s="71">
        <f>Z17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54"/>
      <c r="AC17" s="54"/>
      <c r="AD17" s="54"/>
    </row>
    <row r="18" spans="1:57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705599</v>
      </c>
      <c r="F18" s="71">
        <f t="shared" ref="F18:AD18" si="18">F19</f>
        <v>0</v>
      </c>
      <c r="G18" s="71">
        <f t="shared" si="18"/>
        <v>0</v>
      </c>
      <c r="H18" s="71">
        <f t="shared" si="18"/>
        <v>32200</v>
      </c>
      <c r="I18" s="71">
        <f t="shared" si="18"/>
        <v>0</v>
      </c>
      <c r="J18" s="71">
        <f t="shared" si="18"/>
        <v>92400</v>
      </c>
      <c r="K18" s="71">
        <f t="shared" si="18"/>
        <v>76000</v>
      </c>
      <c r="L18" s="71">
        <f t="shared" si="18"/>
        <v>4700</v>
      </c>
      <c r="M18" s="71">
        <f>M19</f>
        <v>0</v>
      </c>
      <c r="N18" s="71">
        <f t="shared" ref="N18:X18" si="19">N19</f>
        <v>0</v>
      </c>
      <c r="O18" s="71">
        <f t="shared" si="19"/>
        <v>482800</v>
      </c>
      <c r="P18" s="71">
        <f t="shared" si="19"/>
        <v>17499</v>
      </c>
      <c r="Q18" s="71">
        <f t="shared" si="19"/>
        <v>0</v>
      </c>
      <c r="R18" s="71">
        <f t="shared" si="19"/>
        <v>0</v>
      </c>
      <c r="S18" s="71">
        <f t="shared" si="19"/>
        <v>0</v>
      </c>
      <c r="T18" s="71">
        <f t="shared" si="19"/>
        <v>0</v>
      </c>
      <c r="U18" s="71">
        <f t="shared" si="19"/>
        <v>0</v>
      </c>
      <c r="V18" s="71">
        <f t="shared" si="19"/>
        <v>0</v>
      </c>
      <c r="W18" s="71">
        <f t="shared" si="18"/>
        <v>0</v>
      </c>
      <c r="X18" s="71">
        <f t="shared" si="19"/>
        <v>0</v>
      </c>
      <c r="Y18" s="71">
        <f t="shared" si="18"/>
        <v>0</v>
      </c>
      <c r="Z18" s="71">
        <f>Z19+Z20+Z21</f>
        <v>0</v>
      </c>
      <c r="AA18" s="71">
        <f>AA21</f>
        <v>0</v>
      </c>
      <c r="AB18" s="55">
        <f t="shared" si="18"/>
        <v>0</v>
      </c>
      <c r="AC18" s="55">
        <f t="shared" si="18"/>
        <v>0</v>
      </c>
      <c r="AD18" s="55">
        <f t="shared" si="18"/>
        <v>0</v>
      </c>
    </row>
    <row r="19" spans="1:57" ht="31.5">
      <c r="A19" s="44" t="s">
        <v>206</v>
      </c>
      <c r="B19" s="52" t="s">
        <v>209</v>
      </c>
      <c r="C19" s="53">
        <v>150</v>
      </c>
      <c r="D19" s="60"/>
      <c r="E19" s="71">
        <f>SUM(G19:AD19)</f>
        <v>705599</v>
      </c>
      <c r="F19" s="99"/>
      <c r="G19" s="99">
        <f t="shared" ref="G19:H19" si="20">G29-G6-G21</f>
        <v>0</v>
      </c>
      <c r="H19" s="99">
        <f t="shared" si="20"/>
        <v>32200</v>
      </c>
      <c r="I19" s="99">
        <f>I29-I6-I21</f>
        <v>0</v>
      </c>
      <c r="J19" s="99">
        <f>J29-J6-J21</f>
        <v>92400</v>
      </c>
      <c r="K19" s="99">
        <f>K29-K6-K21</f>
        <v>76000</v>
      </c>
      <c r="L19" s="99">
        <f>L29-L6-L21</f>
        <v>4700</v>
      </c>
      <c r="M19" s="99">
        <f>M29-M6-M21</f>
        <v>0</v>
      </c>
      <c r="N19" s="99">
        <f t="shared" ref="N19:V19" si="21">N29-N6-N21</f>
        <v>0</v>
      </c>
      <c r="O19" s="99">
        <f t="shared" si="21"/>
        <v>482800</v>
      </c>
      <c r="P19" s="99">
        <f t="shared" ref="P19" si="22">P29-P6-P21</f>
        <v>17499</v>
      </c>
      <c r="Q19" s="99">
        <f t="shared" si="21"/>
        <v>0</v>
      </c>
      <c r="R19" s="99">
        <f t="shared" si="21"/>
        <v>0</v>
      </c>
      <c r="S19" s="99">
        <f t="shared" si="21"/>
        <v>0</v>
      </c>
      <c r="T19" s="99">
        <f t="shared" si="21"/>
        <v>0</v>
      </c>
      <c r="U19" s="99">
        <f t="shared" si="21"/>
        <v>0</v>
      </c>
      <c r="V19" s="99">
        <f t="shared" si="21"/>
        <v>0</v>
      </c>
      <c r="W19" s="99"/>
      <c r="X19" s="99"/>
      <c r="Y19" s="99"/>
      <c r="Z19" s="99"/>
      <c r="AA19" s="99"/>
      <c r="AB19" s="54"/>
      <c r="AC19" s="54"/>
      <c r="AD19" s="54"/>
    </row>
    <row r="20" spans="1:57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54"/>
      <c r="AC20" s="54"/>
      <c r="AD20" s="54"/>
    </row>
    <row r="21" spans="1:57" ht="15.75">
      <c r="A21" s="45" t="s">
        <v>260</v>
      </c>
      <c r="B21" s="83" t="s">
        <v>261</v>
      </c>
      <c r="C21" s="82">
        <v>150</v>
      </c>
      <c r="D21" s="60"/>
      <c r="E21" s="71">
        <f>AA21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>
        <f>AA29-AA6</f>
        <v>0</v>
      </c>
      <c r="AB21" s="54"/>
      <c r="AC21" s="54"/>
      <c r="AD21" s="54"/>
    </row>
    <row r="22" spans="1:57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55" t="e">
        <f>+AB23+#REF!+#REF!</f>
        <v>#REF!</v>
      </c>
      <c r="AC22" s="55" t="e">
        <f>+AC23+#REF!+#REF!</f>
        <v>#REF!</v>
      </c>
      <c r="AD22" s="55" t="e">
        <f>+AD23+#REF!+#REF!</f>
        <v>#REF!</v>
      </c>
    </row>
    <row r="23" spans="1:57" ht="21.75" customHeight="1">
      <c r="A23" s="44" t="s">
        <v>211</v>
      </c>
      <c r="B23" s="52"/>
      <c r="C23" s="53"/>
      <c r="D23" s="60"/>
      <c r="E23" s="71">
        <f>SUM(H23:AD23)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54"/>
      <c r="AC23" s="54"/>
      <c r="AD23" s="54"/>
    </row>
    <row r="24" spans="1:57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55" t="e">
        <f>AB25+#REF!+AB26</f>
        <v>#REF!</v>
      </c>
      <c r="AC24" s="55" t="e">
        <f>AC25+#REF!+AC26</f>
        <v>#REF!</v>
      </c>
      <c r="AD24" s="55" t="e">
        <f>AD25+#REF!+AD26</f>
        <v>#REF!</v>
      </c>
    </row>
    <row r="25" spans="1:57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54"/>
      <c r="AC25" s="54"/>
      <c r="AD25" s="54"/>
    </row>
    <row r="26" spans="1:57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AA26" si="23">H27</f>
        <v>0</v>
      </c>
      <c r="I26" s="99">
        <f t="shared" si="23"/>
        <v>0</v>
      </c>
      <c r="J26" s="99">
        <f t="shared" si="23"/>
        <v>0</v>
      </c>
      <c r="K26" s="99">
        <f t="shared" si="23"/>
        <v>0</v>
      </c>
      <c r="L26" s="99">
        <f t="shared" si="23"/>
        <v>0</v>
      </c>
      <c r="M26" s="99">
        <f t="shared" si="23"/>
        <v>0</v>
      </c>
      <c r="N26" s="99">
        <f t="shared" si="23"/>
        <v>0</v>
      </c>
      <c r="O26" s="99">
        <f t="shared" si="23"/>
        <v>0</v>
      </c>
      <c r="P26" s="99">
        <f t="shared" si="23"/>
        <v>0</v>
      </c>
      <c r="Q26" s="99">
        <f t="shared" si="23"/>
        <v>0</v>
      </c>
      <c r="R26" s="99">
        <f t="shared" si="23"/>
        <v>0</v>
      </c>
      <c r="S26" s="99">
        <f t="shared" si="23"/>
        <v>0</v>
      </c>
      <c r="T26" s="99">
        <f t="shared" si="23"/>
        <v>0</v>
      </c>
      <c r="U26" s="99">
        <f t="shared" si="23"/>
        <v>0</v>
      </c>
      <c r="V26" s="99">
        <f t="shared" si="23"/>
        <v>0</v>
      </c>
      <c r="W26" s="99">
        <f t="shared" si="23"/>
        <v>0</v>
      </c>
      <c r="X26" s="99">
        <f t="shared" si="23"/>
        <v>0</v>
      </c>
      <c r="Y26" s="99">
        <f t="shared" si="23"/>
        <v>0</v>
      </c>
      <c r="Z26" s="99">
        <f t="shared" si="23"/>
        <v>0</v>
      </c>
      <c r="AA26" s="99">
        <f t="shared" si="23"/>
        <v>0</v>
      </c>
      <c r="AB26" s="54"/>
      <c r="AC26" s="54"/>
      <c r="AD26" s="54"/>
    </row>
    <row r="27" spans="1:57" ht="47.25">
      <c r="A27" s="45" t="s">
        <v>190</v>
      </c>
      <c r="B27" s="52" t="s">
        <v>45</v>
      </c>
      <c r="C27" s="53">
        <v>510</v>
      </c>
      <c r="D27" s="60"/>
      <c r="E27" s="71">
        <f>F27+H27+W27</f>
        <v>0</v>
      </c>
      <c r="F27" s="99"/>
      <c r="G27" s="101"/>
      <c r="H27" s="99"/>
      <c r="I27" s="114"/>
      <c r="J27" s="114"/>
      <c r="K27" s="114"/>
      <c r="L27" s="114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54"/>
      <c r="AC27" s="54"/>
      <c r="AD27" s="54"/>
    </row>
    <row r="28" spans="1:57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54"/>
      <c r="AC28" s="54"/>
      <c r="AD28" s="54"/>
    </row>
    <row r="29" spans="1:57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AD29" si="24">+E30+E43+E50+E54+E61+E63+E79+E83</f>
        <v>2863144.8600000003</v>
      </c>
      <c r="F29" s="95">
        <f>+F30+F43+F50+F54+F61+F63+F79+F83</f>
        <v>1511956</v>
      </c>
      <c r="G29" s="95">
        <f>+G30+G43+G50+G54+G61+G63+G79+G83</f>
        <v>0</v>
      </c>
      <c r="H29" s="95">
        <f t="shared" si="24"/>
        <v>32200</v>
      </c>
      <c r="I29" s="95">
        <f>+I30+I43+I50+I54+I61+I63+I79+I83</f>
        <v>0</v>
      </c>
      <c r="J29" s="95">
        <f>+J30+J43+J50+J54+J61+J63+J79+J83</f>
        <v>92400</v>
      </c>
      <c r="K29" s="95">
        <f>+K30+K43+K50+K54+K61+K63+K79+K83</f>
        <v>76000</v>
      </c>
      <c r="L29" s="95">
        <f>+L30+L43+L50+L54+L61+L63+L79+L83</f>
        <v>4700</v>
      </c>
      <c r="M29" s="95">
        <f t="shared" si="24"/>
        <v>0</v>
      </c>
      <c r="N29" s="95">
        <f t="shared" si="24"/>
        <v>0</v>
      </c>
      <c r="O29" s="95">
        <f t="shared" si="24"/>
        <v>482800</v>
      </c>
      <c r="P29" s="95">
        <f t="shared" ref="P29" si="25">+P30+P43+P50+P54+P61+P63+P79+P83</f>
        <v>17499</v>
      </c>
      <c r="Q29" s="95">
        <f t="shared" si="24"/>
        <v>0</v>
      </c>
      <c r="R29" s="95">
        <f t="shared" si="24"/>
        <v>0</v>
      </c>
      <c r="S29" s="95">
        <f t="shared" si="24"/>
        <v>0</v>
      </c>
      <c r="T29" s="95">
        <f t="shared" si="24"/>
        <v>0</v>
      </c>
      <c r="U29" s="95">
        <f t="shared" si="24"/>
        <v>0</v>
      </c>
      <c r="V29" s="95">
        <f t="shared" ref="V29" si="26">+V30+V43+V50+V54+V61+V63+V79+V83</f>
        <v>0</v>
      </c>
      <c r="W29" s="95">
        <f t="shared" si="24"/>
        <v>0</v>
      </c>
      <c r="X29" s="95">
        <f t="shared" ref="X29" si="27">+X30+X43+X50+X54+X61+X63+X79+X83</f>
        <v>645589.86</v>
      </c>
      <c r="Y29" s="95">
        <f t="shared" si="24"/>
        <v>0</v>
      </c>
      <c r="Z29" s="95">
        <f t="shared" si="24"/>
        <v>0</v>
      </c>
      <c r="AA29" s="95">
        <f t="shared" si="24"/>
        <v>0</v>
      </c>
      <c r="AB29" s="38">
        <f t="shared" si="24"/>
        <v>0</v>
      </c>
      <c r="AC29" s="38">
        <f t="shared" si="24"/>
        <v>0</v>
      </c>
      <c r="AD29" s="38">
        <f t="shared" si="24"/>
        <v>0</v>
      </c>
    </row>
    <row r="30" spans="1:57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17499</v>
      </c>
      <c r="F30" s="71">
        <f>+F31+F32+F33+F34+F37+F39+F40</f>
        <v>0</v>
      </c>
      <c r="G30" s="71">
        <f>+G31+G32+G33+G34+G37+G39+G40</f>
        <v>0</v>
      </c>
      <c r="H30" s="71">
        <f t="shared" ref="H30:AD30" si="28">+H31+H32+H33+H34+H37+H39+H40</f>
        <v>0</v>
      </c>
      <c r="I30" s="71">
        <f t="shared" ref="I30:J30" si="29">+I31+I32+I33+I34+I37+I39+I40</f>
        <v>0</v>
      </c>
      <c r="J30" s="71">
        <f t="shared" si="29"/>
        <v>0</v>
      </c>
      <c r="K30" s="71">
        <f t="shared" ref="K30:L30" si="30">+K31+K32+K33+K34+K37+K39+K40</f>
        <v>0</v>
      </c>
      <c r="L30" s="71">
        <f t="shared" si="30"/>
        <v>0</v>
      </c>
      <c r="M30" s="71">
        <f>+M31+M32+M33+M34+M37+M39+M40</f>
        <v>0</v>
      </c>
      <c r="N30" s="71">
        <f t="shared" ref="N30:U30" si="31">+N31+N32+N33+N34+N37+N39+N40</f>
        <v>0</v>
      </c>
      <c r="O30" s="71">
        <f t="shared" si="31"/>
        <v>0</v>
      </c>
      <c r="P30" s="71">
        <f t="shared" ref="P30" si="32">+P31+P32+P33+P34+P37+P39+P40</f>
        <v>17499</v>
      </c>
      <c r="Q30" s="71">
        <f t="shared" si="31"/>
        <v>0</v>
      </c>
      <c r="R30" s="71">
        <f t="shared" si="31"/>
        <v>0</v>
      </c>
      <c r="S30" s="71">
        <f t="shared" si="31"/>
        <v>0</v>
      </c>
      <c r="T30" s="71">
        <f t="shared" si="31"/>
        <v>0</v>
      </c>
      <c r="U30" s="71">
        <f t="shared" si="31"/>
        <v>0</v>
      </c>
      <c r="V30" s="71">
        <f t="shared" ref="V30" si="33">+V31+V32+V33+V34+V37+V39+V40</f>
        <v>0</v>
      </c>
      <c r="W30" s="71">
        <f t="shared" ref="W30:X30" si="34">+W31+W32+W33+W34+W37+W39+W40</f>
        <v>0</v>
      </c>
      <c r="X30" s="71">
        <f t="shared" si="34"/>
        <v>0</v>
      </c>
      <c r="Y30" s="71">
        <f t="shared" si="28"/>
        <v>0</v>
      </c>
      <c r="Z30" s="71">
        <f t="shared" si="28"/>
        <v>0</v>
      </c>
      <c r="AA30" s="71">
        <f t="shared" si="28"/>
        <v>0</v>
      </c>
      <c r="AB30" s="71">
        <f t="shared" si="28"/>
        <v>0</v>
      </c>
      <c r="AC30" s="71">
        <f t="shared" si="28"/>
        <v>0</v>
      </c>
      <c r="AD30" s="71">
        <f t="shared" si="28"/>
        <v>0</v>
      </c>
    </row>
    <row r="31" spans="1:57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SUM(F31:AD31)</f>
        <v>13440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>
        <v>13440</v>
      </c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115"/>
      <c r="AC31" s="115"/>
      <c r="AD31" s="115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</row>
    <row r="32" spans="1:57" ht="22.15" customHeight="1">
      <c r="A32" s="45" t="s">
        <v>52</v>
      </c>
      <c r="B32" s="52" t="s">
        <v>53</v>
      </c>
      <c r="C32" s="53">
        <v>112</v>
      </c>
      <c r="D32" s="60"/>
      <c r="E32" s="71">
        <f>SUM(F32:AD32)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54"/>
      <c r="AC32" s="54"/>
      <c r="AD32" s="54"/>
    </row>
    <row r="33" spans="1:57" ht="31.5">
      <c r="A33" s="45" t="s">
        <v>55</v>
      </c>
      <c r="B33" s="52" t="s">
        <v>54</v>
      </c>
      <c r="C33" s="53">
        <v>113</v>
      </c>
      <c r="D33" s="60"/>
      <c r="E33" s="71">
        <f>SUM(F33:AD33)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54"/>
      <c r="AC33" s="54"/>
      <c r="AD33" s="54"/>
    </row>
    <row r="34" spans="1:57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4059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>
        <f>P35</f>
        <v>4059</v>
      </c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54">
        <f t="shared" ref="AB34:AD34" si="35">+AB35+AB36</f>
        <v>0</v>
      </c>
      <c r="AC34" s="54">
        <f t="shared" si="35"/>
        <v>0</v>
      </c>
      <c r="AD34" s="54">
        <f t="shared" si="35"/>
        <v>0</v>
      </c>
    </row>
    <row r="35" spans="1:57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36">SUM(F35:AD35)</f>
        <v>4059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>
        <v>4059</v>
      </c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115"/>
      <c r="AC35" s="115"/>
      <c r="AD35" s="11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</row>
    <row r="36" spans="1:57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3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54"/>
      <c r="AC36" s="54"/>
      <c r="AD36" s="54"/>
    </row>
    <row r="37" spans="1:57" ht="31.5">
      <c r="A37" s="45" t="s">
        <v>61</v>
      </c>
      <c r="B37" s="52" t="s">
        <v>63</v>
      </c>
      <c r="C37" s="53">
        <v>131</v>
      </c>
      <c r="D37" s="60"/>
      <c r="E37" s="71">
        <f t="shared" si="3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54"/>
      <c r="AC37" s="54"/>
      <c r="AD37" s="54"/>
    </row>
    <row r="38" spans="1:57" ht="47.25">
      <c r="A38" s="44" t="s">
        <v>212</v>
      </c>
      <c r="B38" s="59" t="s">
        <v>64</v>
      </c>
      <c r="C38" s="60">
        <v>133</v>
      </c>
      <c r="D38" s="60"/>
      <c r="E38" s="71">
        <f t="shared" si="3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54"/>
      <c r="AC38" s="54"/>
      <c r="AD38" s="54"/>
    </row>
    <row r="39" spans="1:57" ht="31.5">
      <c r="A39" s="44" t="s">
        <v>65</v>
      </c>
      <c r="B39" s="59" t="s">
        <v>67</v>
      </c>
      <c r="C39" s="60">
        <v>134</v>
      </c>
      <c r="D39" s="60"/>
      <c r="E39" s="71">
        <f t="shared" si="3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54"/>
      <c r="AC39" s="54"/>
      <c r="AD39" s="54"/>
    </row>
    <row r="40" spans="1:57" ht="47.25">
      <c r="A40" s="44" t="s">
        <v>66</v>
      </c>
      <c r="B40" s="59" t="s">
        <v>213</v>
      </c>
      <c r="C40" s="60">
        <v>139</v>
      </c>
      <c r="D40" s="60"/>
      <c r="E40" s="71">
        <f t="shared" si="3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54">
        <f t="shared" ref="AB40:AD40" si="37">AB41+AB42</f>
        <v>0</v>
      </c>
      <c r="AC40" s="54">
        <f t="shared" si="37"/>
        <v>0</v>
      </c>
      <c r="AD40" s="54">
        <f t="shared" si="37"/>
        <v>0</v>
      </c>
    </row>
    <row r="41" spans="1:57" ht="31.5">
      <c r="A41" s="44" t="s">
        <v>68</v>
      </c>
      <c r="B41" s="59" t="s">
        <v>214</v>
      </c>
      <c r="C41" s="60">
        <v>139</v>
      </c>
      <c r="D41" s="60"/>
      <c r="E41" s="71">
        <f t="shared" si="3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54"/>
      <c r="AC41" s="54"/>
      <c r="AD41" s="54"/>
    </row>
    <row r="42" spans="1:57" ht="15.75">
      <c r="A42" s="44"/>
      <c r="B42" s="59"/>
      <c r="C42" s="60"/>
      <c r="D42" s="60"/>
      <c r="E42" s="71">
        <f t="shared" si="3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54"/>
      <c r="AC42" s="54"/>
      <c r="AD42" s="54"/>
    </row>
    <row r="43" spans="1:57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AD43" si="38">+F44+F47+F48+F49</f>
        <v>0</v>
      </c>
      <c r="G43" s="71">
        <f t="shared" si="38"/>
        <v>0</v>
      </c>
      <c r="H43" s="71">
        <f t="shared" si="38"/>
        <v>0</v>
      </c>
      <c r="I43" s="71">
        <f t="shared" ref="I43:J43" si="39">+I44+I47+I48+I49</f>
        <v>0</v>
      </c>
      <c r="J43" s="71">
        <f t="shared" si="39"/>
        <v>0</v>
      </c>
      <c r="K43" s="71">
        <f t="shared" ref="K43:L43" si="40">+K44+K47+K48+K49</f>
        <v>0</v>
      </c>
      <c r="L43" s="71">
        <f t="shared" si="40"/>
        <v>0</v>
      </c>
      <c r="M43" s="71">
        <f t="shared" ref="M43:W43" si="41">+M44+M47+M48+M49</f>
        <v>0</v>
      </c>
      <c r="N43" s="71">
        <f t="shared" si="41"/>
        <v>0</v>
      </c>
      <c r="O43" s="71">
        <f t="shared" si="41"/>
        <v>0</v>
      </c>
      <c r="P43" s="71">
        <f t="shared" ref="P43" si="42">+P44+P47+P48+P49</f>
        <v>0</v>
      </c>
      <c r="Q43" s="71">
        <f t="shared" si="41"/>
        <v>0</v>
      </c>
      <c r="R43" s="71">
        <f t="shared" si="41"/>
        <v>0</v>
      </c>
      <c r="S43" s="71">
        <f t="shared" si="41"/>
        <v>0</v>
      </c>
      <c r="T43" s="71">
        <f t="shared" si="41"/>
        <v>0</v>
      </c>
      <c r="U43" s="71">
        <f t="shared" si="41"/>
        <v>0</v>
      </c>
      <c r="V43" s="71">
        <f t="shared" si="41"/>
        <v>0</v>
      </c>
      <c r="W43" s="71">
        <f t="shared" si="41"/>
        <v>0</v>
      </c>
      <c r="X43" s="71">
        <f t="shared" ref="X43" si="43">+X44+X47+X48+X49</f>
        <v>0</v>
      </c>
      <c r="Y43" s="71">
        <f t="shared" si="38"/>
        <v>0</v>
      </c>
      <c r="Z43" s="71">
        <f t="shared" si="38"/>
        <v>0</v>
      </c>
      <c r="AA43" s="71">
        <f t="shared" si="38"/>
        <v>0</v>
      </c>
      <c r="AB43" s="49">
        <f t="shared" si="38"/>
        <v>0</v>
      </c>
      <c r="AC43" s="49">
        <f t="shared" si="38"/>
        <v>0</v>
      </c>
      <c r="AD43" s="49">
        <f t="shared" si="38"/>
        <v>0</v>
      </c>
    </row>
    <row r="44" spans="1:57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44">SUM(F44:AD44)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54"/>
      <c r="AC44" s="54"/>
      <c r="AD44" s="54"/>
    </row>
    <row r="45" spans="1:57" ht="47.25">
      <c r="A45" s="45" t="s">
        <v>99</v>
      </c>
      <c r="B45" s="52" t="s">
        <v>73</v>
      </c>
      <c r="C45" s="53">
        <v>321</v>
      </c>
      <c r="D45" s="60"/>
      <c r="E45" s="71">
        <f t="shared" si="44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54"/>
      <c r="AC45" s="54"/>
      <c r="AD45" s="54"/>
    </row>
    <row r="46" spans="1:57" ht="15.75">
      <c r="A46" s="45"/>
      <c r="B46" s="52"/>
      <c r="C46" s="53"/>
      <c r="D46" s="60"/>
      <c r="E46" s="71">
        <f t="shared" si="44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54"/>
      <c r="AC46" s="54"/>
      <c r="AD46" s="54"/>
    </row>
    <row r="47" spans="1:57" ht="47.25">
      <c r="A47" s="45" t="s">
        <v>74</v>
      </c>
      <c r="B47" s="52" t="s">
        <v>75</v>
      </c>
      <c r="C47" s="53">
        <v>340</v>
      </c>
      <c r="D47" s="60"/>
      <c r="E47" s="71">
        <f t="shared" si="44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54"/>
      <c r="AC47" s="54"/>
      <c r="AD47" s="54"/>
    </row>
    <row r="48" spans="1:57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44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54"/>
      <c r="AC48" s="54"/>
      <c r="AD48" s="54"/>
    </row>
    <row r="49" spans="1:57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44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54"/>
      <c r="AC49" s="54"/>
      <c r="AD49" s="54"/>
    </row>
    <row r="50" spans="1:57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62165.47</v>
      </c>
      <c r="F50" s="71">
        <f>+F51+F52+F53</f>
        <v>61456</v>
      </c>
      <c r="G50" s="71">
        <f>+G51+G52+G53</f>
        <v>0</v>
      </c>
      <c r="H50" s="71">
        <f t="shared" ref="H50:AD50" si="45">+H51+H52+H53</f>
        <v>0</v>
      </c>
      <c r="I50" s="71">
        <f t="shared" ref="I50:J50" si="46">+I51+I52+I53</f>
        <v>0</v>
      </c>
      <c r="J50" s="71">
        <f t="shared" si="46"/>
        <v>0</v>
      </c>
      <c r="K50" s="71">
        <f t="shared" ref="K50:L50" si="47">+K51+K52+K53</f>
        <v>0</v>
      </c>
      <c r="L50" s="71">
        <f t="shared" si="47"/>
        <v>0</v>
      </c>
      <c r="M50" s="71">
        <f t="shared" ref="M50:W50" si="48">+M51+M52+M53</f>
        <v>0</v>
      </c>
      <c r="N50" s="71">
        <f t="shared" si="48"/>
        <v>0</v>
      </c>
      <c r="O50" s="71">
        <f t="shared" si="48"/>
        <v>0</v>
      </c>
      <c r="P50" s="71">
        <f t="shared" ref="P50" si="49">+P51+P52+P53</f>
        <v>0</v>
      </c>
      <c r="Q50" s="71">
        <f t="shared" si="48"/>
        <v>0</v>
      </c>
      <c r="R50" s="71">
        <f t="shared" si="48"/>
        <v>0</v>
      </c>
      <c r="S50" s="71">
        <f t="shared" si="48"/>
        <v>0</v>
      </c>
      <c r="T50" s="71">
        <f t="shared" si="48"/>
        <v>0</v>
      </c>
      <c r="U50" s="71">
        <f t="shared" si="48"/>
        <v>0</v>
      </c>
      <c r="V50" s="71">
        <f t="shared" ref="V50" si="50">+V51+V52+V53</f>
        <v>0</v>
      </c>
      <c r="W50" s="71">
        <f t="shared" si="48"/>
        <v>0</v>
      </c>
      <c r="X50" s="71">
        <f t="shared" ref="X50" si="51">+X51+X52+X53</f>
        <v>709.47</v>
      </c>
      <c r="Y50" s="71">
        <f t="shared" si="45"/>
        <v>0</v>
      </c>
      <c r="Z50" s="71">
        <f t="shared" si="45"/>
        <v>0</v>
      </c>
      <c r="AA50" s="71">
        <f t="shared" si="45"/>
        <v>0</v>
      </c>
      <c r="AB50" s="49">
        <f t="shared" si="45"/>
        <v>0</v>
      </c>
      <c r="AC50" s="49">
        <f t="shared" si="45"/>
        <v>0</v>
      </c>
      <c r="AD50" s="49">
        <f t="shared" si="45"/>
        <v>0</v>
      </c>
    </row>
    <row r="51" spans="1:57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SUM(F51:AD51)</f>
        <v>61456</v>
      </c>
      <c r="F51" s="94">
        <v>61456</v>
      </c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115"/>
      <c r="AC51" s="115"/>
      <c r="AD51" s="115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</row>
    <row r="52" spans="1:57" s="116" customFormat="1" ht="47.25">
      <c r="A52" s="62" t="s">
        <v>84</v>
      </c>
      <c r="B52" s="63" t="s">
        <v>83</v>
      </c>
      <c r="C52" s="64">
        <v>852</v>
      </c>
      <c r="D52" s="100"/>
      <c r="E52" s="70">
        <f>SUM(F52:AD52)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115"/>
      <c r="AC52" s="115"/>
      <c r="AD52" s="115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</row>
    <row r="53" spans="1:57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SUM(F53:AD53)</f>
        <v>709.47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>
        <f>257.82+451.65</f>
        <v>709.47</v>
      </c>
      <c r="Y53" s="94"/>
      <c r="Z53" s="94"/>
      <c r="AA53" s="94"/>
      <c r="AB53" s="115"/>
      <c r="AC53" s="115"/>
      <c r="AD53" s="115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</row>
    <row r="54" spans="1:57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AD54" si="52">+F58+F59+F60</f>
        <v>0</v>
      </c>
      <c r="G54" s="71">
        <f t="shared" si="52"/>
        <v>0</v>
      </c>
      <c r="H54" s="71">
        <f t="shared" si="52"/>
        <v>0</v>
      </c>
      <c r="I54" s="71">
        <f t="shared" ref="I54:J54" si="53">+I58+I59+I60</f>
        <v>0</v>
      </c>
      <c r="J54" s="71">
        <f t="shared" si="53"/>
        <v>0</v>
      </c>
      <c r="K54" s="71">
        <f t="shared" ref="K54:L54" si="54">+K58+K59+K60</f>
        <v>0</v>
      </c>
      <c r="L54" s="71">
        <f t="shared" si="54"/>
        <v>0</v>
      </c>
      <c r="M54" s="71">
        <f t="shared" ref="M54:W54" si="55">+M58+M59+M60</f>
        <v>0</v>
      </c>
      <c r="N54" s="71">
        <f t="shared" si="55"/>
        <v>0</v>
      </c>
      <c r="O54" s="71">
        <f t="shared" si="55"/>
        <v>0</v>
      </c>
      <c r="P54" s="71">
        <f t="shared" ref="P54" si="56">+P58+P59+P60</f>
        <v>0</v>
      </c>
      <c r="Q54" s="71">
        <f t="shared" si="55"/>
        <v>0</v>
      </c>
      <c r="R54" s="71">
        <f t="shared" si="55"/>
        <v>0</v>
      </c>
      <c r="S54" s="71">
        <f t="shared" si="55"/>
        <v>0</v>
      </c>
      <c r="T54" s="71">
        <f t="shared" si="55"/>
        <v>0</v>
      </c>
      <c r="U54" s="71">
        <f t="shared" si="55"/>
        <v>0</v>
      </c>
      <c r="V54" s="71">
        <f t="shared" ref="V54" si="57">+V58+V59+V60</f>
        <v>0</v>
      </c>
      <c r="W54" s="71">
        <f t="shared" si="55"/>
        <v>0</v>
      </c>
      <c r="X54" s="71">
        <f t="shared" ref="X54" si="58">+X58+X59+X60</f>
        <v>0</v>
      </c>
      <c r="Y54" s="71">
        <f t="shared" si="52"/>
        <v>0</v>
      </c>
      <c r="Z54" s="71">
        <f t="shared" si="52"/>
        <v>0</v>
      </c>
      <c r="AA54" s="71">
        <f t="shared" si="52"/>
        <v>0</v>
      </c>
      <c r="AB54" s="49">
        <f t="shared" si="52"/>
        <v>0</v>
      </c>
      <c r="AC54" s="49">
        <f t="shared" si="52"/>
        <v>0</v>
      </c>
      <c r="AD54" s="49">
        <f t="shared" si="52"/>
        <v>0</v>
      </c>
    </row>
    <row r="55" spans="1:57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59">SUM(F55:AD55)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49"/>
      <c r="AC55" s="49"/>
      <c r="AD55" s="49"/>
    </row>
    <row r="56" spans="1:57" ht="15.75">
      <c r="A56" s="44" t="s">
        <v>217</v>
      </c>
      <c r="B56" s="59" t="s">
        <v>90</v>
      </c>
      <c r="C56" s="60">
        <v>623</v>
      </c>
      <c r="D56" s="82"/>
      <c r="E56" s="71">
        <f t="shared" si="59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49"/>
      <c r="AC56" s="49"/>
      <c r="AD56" s="49"/>
    </row>
    <row r="57" spans="1:57" ht="31.5">
      <c r="A57" s="44" t="s">
        <v>218</v>
      </c>
      <c r="B57" s="59" t="s">
        <v>93</v>
      </c>
      <c r="C57" s="60">
        <v>634</v>
      </c>
      <c r="D57" s="82"/>
      <c r="E57" s="71">
        <f t="shared" si="59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49"/>
      <c r="AC57" s="49"/>
      <c r="AD57" s="49"/>
    </row>
    <row r="58" spans="1:57" ht="47.25">
      <c r="A58" s="44" t="s">
        <v>219</v>
      </c>
      <c r="B58" s="59" t="s">
        <v>220</v>
      </c>
      <c r="C58" s="60">
        <v>810</v>
      </c>
      <c r="D58" s="60"/>
      <c r="E58" s="71">
        <f t="shared" si="59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54"/>
      <c r="AC58" s="54"/>
      <c r="AD58" s="54"/>
    </row>
    <row r="59" spans="1:57" ht="15.75">
      <c r="A59" s="44" t="s">
        <v>91</v>
      </c>
      <c r="B59" s="59" t="s">
        <v>221</v>
      </c>
      <c r="C59" s="60">
        <v>862</v>
      </c>
      <c r="D59" s="60"/>
      <c r="E59" s="71">
        <f t="shared" si="59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54"/>
      <c r="AC59" s="54"/>
      <c r="AD59" s="54"/>
    </row>
    <row r="60" spans="1:57" ht="47.25">
      <c r="A60" s="44" t="s">
        <v>92</v>
      </c>
      <c r="B60" s="59" t="s">
        <v>222</v>
      </c>
      <c r="C60" s="60">
        <v>863</v>
      </c>
      <c r="D60" s="60"/>
      <c r="E60" s="71">
        <f t="shared" si="59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54"/>
      <c r="AC60" s="54"/>
      <c r="AD60" s="54"/>
    </row>
    <row r="61" spans="1:57" ht="31.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AD61" si="60">+F62</f>
        <v>0</v>
      </c>
      <c r="G61" s="71">
        <f t="shared" si="60"/>
        <v>0</v>
      </c>
      <c r="H61" s="71">
        <f t="shared" si="60"/>
        <v>0</v>
      </c>
      <c r="I61" s="71">
        <f t="shared" si="60"/>
        <v>0</v>
      </c>
      <c r="J61" s="71"/>
      <c r="K61" s="71">
        <f t="shared" si="60"/>
        <v>0</v>
      </c>
      <c r="L61" s="71"/>
      <c r="M61" s="71">
        <f t="shared" si="60"/>
        <v>0</v>
      </c>
      <c r="N61" s="71">
        <f t="shared" si="60"/>
        <v>0</v>
      </c>
      <c r="O61" s="71">
        <f t="shared" si="60"/>
        <v>0</v>
      </c>
      <c r="P61" s="71">
        <f t="shared" si="60"/>
        <v>0</v>
      </c>
      <c r="Q61" s="71">
        <f t="shared" si="60"/>
        <v>0</v>
      </c>
      <c r="R61" s="71">
        <f t="shared" si="60"/>
        <v>0</v>
      </c>
      <c r="S61" s="71">
        <f t="shared" si="60"/>
        <v>0</v>
      </c>
      <c r="T61" s="71">
        <f t="shared" si="60"/>
        <v>0</v>
      </c>
      <c r="U61" s="71">
        <f t="shared" si="60"/>
        <v>0</v>
      </c>
      <c r="V61" s="71">
        <f t="shared" si="60"/>
        <v>0</v>
      </c>
      <c r="W61" s="71">
        <f t="shared" si="60"/>
        <v>0</v>
      </c>
      <c r="X61" s="71">
        <f t="shared" si="60"/>
        <v>0</v>
      </c>
      <c r="Y61" s="71">
        <f t="shared" si="60"/>
        <v>0</v>
      </c>
      <c r="Z61" s="71">
        <f t="shared" si="60"/>
        <v>0</v>
      </c>
      <c r="AA61" s="71">
        <f t="shared" si="60"/>
        <v>0</v>
      </c>
      <c r="AB61" s="49">
        <f t="shared" si="60"/>
        <v>0</v>
      </c>
      <c r="AC61" s="49">
        <f t="shared" si="60"/>
        <v>0</v>
      </c>
      <c r="AD61" s="49">
        <f t="shared" si="60"/>
        <v>0</v>
      </c>
    </row>
    <row r="62" spans="1:57" ht="47.25">
      <c r="A62" s="45" t="s">
        <v>98</v>
      </c>
      <c r="B62" s="52" t="s">
        <v>97</v>
      </c>
      <c r="C62" s="53">
        <v>831</v>
      </c>
      <c r="D62" s="60"/>
      <c r="E62" s="71">
        <f>SUM(F62:AD62)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54"/>
      <c r="AC62" s="54"/>
      <c r="AD62" s="54"/>
    </row>
    <row r="63" spans="1:57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SUM(F63:AA63)</f>
        <v>2783480.39</v>
      </c>
      <c r="F63" s="95">
        <f>F64+F66+F67+F73+F74</f>
        <v>1450500</v>
      </c>
      <c r="G63" s="95">
        <f>G64+G66+G67+G73+G74</f>
        <v>0</v>
      </c>
      <c r="H63" s="95">
        <f t="shared" ref="H63:AA63" si="61">H64+H66+H67+H73+H74</f>
        <v>32200</v>
      </c>
      <c r="I63" s="95">
        <f t="shared" ref="I63:J63" si="62">I64+I66+I67+I73+I74</f>
        <v>0</v>
      </c>
      <c r="J63" s="95">
        <f t="shared" si="62"/>
        <v>92400</v>
      </c>
      <c r="K63" s="95">
        <f t="shared" ref="K63:L63" si="63">K64+K66+K67+K73+K74</f>
        <v>76000</v>
      </c>
      <c r="L63" s="95">
        <f t="shared" si="63"/>
        <v>4700</v>
      </c>
      <c r="M63" s="95">
        <f t="shared" si="61"/>
        <v>0</v>
      </c>
      <c r="N63" s="95">
        <f t="shared" si="61"/>
        <v>0</v>
      </c>
      <c r="O63" s="95">
        <f t="shared" si="61"/>
        <v>482800</v>
      </c>
      <c r="P63" s="95">
        <f t="shared" ref="P63:Q63" si="64">P64+P66+P67+P73+P74</f>
        <v>0</v>
      </c>
      <c r="Q63" s="95">
        <f t="shared" si="64"/>
        <v>0</v>
      </c>
      <c r="R63" s="95">
        <f t="shared" si="61"/>
        <v>0</v>
      </c>
      <c r="S63" s="95">
        <f t="shared" si="61"/>
        <v>0</v>
      </c>
      <c r="T63" s="95">
        <f t="shared" si="61"/>
        <v>0</v>
      </c>
      <c r="U63" s="95">
        <f t="shared" si="61"/>
        <v>0</v>
      </c>
      <c r="V63" s="95">
        <f t="shared" si="61"/>
        <v>0</v>
      </c>
      <c r="W63" s="95">
        <f t="shared" si="61"/>
        <v>0</v>
      </c>
      <c r="X63" s="95">
        <f>X64+X66+X67+X73+X74</f>
        <v>644880.39</v>
      </c>
      <c r="Y63" s="95">
        <f t="shared" si="61"/>
        <v>0</v>
      </c>
      <c r="Z63" s="95">
        <f t="shared" si="61"/>
        <v>0</v>
      </c>
      <c r="AA63" s="95">
        <f t="shared" si="61"/>
        <v>0</v>
      </c>
      <c r="AB63" s="38">
        <f t="shared" ref="AB63:AD63" si="65">+AB64+AB65+AB66+AB67+AB75</f>
        <v>0</v>
      </c>
      <c r="AC63" s="38">
        <f t="shared" si="65"/>
        <v>0</v>
      </c>
      <c r="AD63" s="38">
        <f t="shared" si="65"/>
        <v>0</v>
      </c>
      <c r="AE63" s="126" t="s">
        <v>244</v>
      </c>
      <c r="AG63" s="128" t="s">
        <v>297</v>
      </c>
      <c r="AH63" s="128" t="s">
        <v>315</v>
      </c>
    </row>
    <row r="64" spans="1:57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SUM(F64:AD64)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54"/>
      <c r="AC64" s="54"/>
      <c r="AD64" s="54"/>
      <c r="AF64" s="120">
        <v>221.22200000000001</v>
      </c>
      <c r="AG64" s="117">
        <v>12000</v>
      </c>
      <c r="AH64" s="117"/>
      <c r="AI64" s="4"/>
    </row>
    <row r="65" spans="1:57" ht="15.75" hidden="1">
      <c r="A65" s="45"/>
      <c r="B65" s="52"/>
      <c r="C65" s="53"/>
      <c r="D65" s="60"/>
      <c r="E65" s="71">
        <f>SUM(F65:AD65)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54"/>
      <c r="AC65" s="54"/>
      <c r="AD65" s="54"/>
      <c r="AF65" s="120">
        <v>221</v>
      </c>
      <c r="AG65" s="117"/>
      <c r="AH65" s="117"/>
    </row>
    <row r="66" spans="1:57" ht="31.5">
      <c r="A66" s="45" t="s">
        <v>103</v>
      </c>
      <c r="B66" s="52" t="s">
        <v>102</v>
      </c>
      <c r="C66" s="53">
        <v>243</v>
      </c>
      <c r="D66" s="60"/>
      <c r="E66" s="71">
        <f>SUM(F66:AD66)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54"/>
      <c r="AC66" s="54"/>
      <c r="AD66" s="54"/>
      <c r="AF66" s="120">
        <v>223</v>
      </c>
      <c r="AG66" s="117">
        <v>2500</v>
      </c>
      <c r="AH66" s="117"/>
    </row>
    <row r="67" spans="1:57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SUM(F67:AD67)</f>
        <v>1422480.3900000001</v>
      </c>
      <c r="F67" s="70">
        <f>AG72</f>
        <v>89500</v>
      </c>
      <c r="G67" s="70"/>
      <c r="H67" s="70">
        <v>32200</v>
      </c>
      <c r="I67" s="70"/>
      <c r="J67" s="70">
        <v>92400</v>
      </c>
      <c r="K67" s="70">
        <v>76000</v>
      </c>
      <c r="L67" s="70">
        <v>4700</v>
      </c>
      <c r="M67" s="70"/>
      <c r="N67" s="70"/>
      <c r="O67" s="70">
        <v>482800</v>
      </c>
      <c r="P67" s="70"/>
      <c r="Q67" s="70"/>
      <c r="R67" s="70"/>
      <c r="S67" s="70"/>
      <c r="T67" s="70"/>
      <c r="U67" s="70"/>
      <c r="V67" s="70"/>
      <c r="W67" s="70"/>
      <c r="X67" s="70">
        <f>AH72</f>
        <v>644880.39</v>
      </c>
      <c r="Y67" s="70"/>
      <c r="Z67" s="70"/>
      <c r="AA67" s="70"/>
      <c r="AB67" s="55"/>
      <c r="AC67" s="55"/>
      <c r="AD67" s="55"/>
      <c r="AE67"/>
      <c r="AF67" s="120">
        <v>225</v>
      </c>
      <c r="AG67" s="117">
        <v>67292.039999999994</v>
      </c>
      <c r="AH67" s="117">
        <v>32208</v>
      </c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</row>
    <row r="68" spans="1:57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54"/>
      <c r="AC68" s="54"/>
      <c r="AD68" s="54"/>
      <c r="AF68" s="120" t="s">
        <v>294</v>
      </c>
      <c r="AG68" s="117">
        <v>7707.96</v>
      </c>
      <c r="AH68" s="117"/>
    </row>
    <row r="69" spans="1:57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66">SUM(F69:AD69)</f>
        <v>0</v>
      </c>
      <c r="F69" s="99">
        <f>AG69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>
        <f>AH69</f>
        <v>0</v>
      </c>
      <c r="Y69" s="99"/>
      <c r="Z69" s="99"/>
      <c r="AA69" s="99"/>
      <c r="AB69" s="54"/>
      <c r="AC69" s="54"/>
      <c r="AD69" s="54"/>
      <c r="AF69" s="120">
        <v>310</v>
      </c>
      <c r="AG69" s="117"/>
      <c r="AH69" s="117"/>
    </row>
    <row r="70" spans="1:57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6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54"/>
      <c r="AC70" s="54"/>
      <c r="AD70" s="54"/>
      <c r="AF70" s="130" t="s">
        <v>317</v>
      </c>
      <c r="AG70" s="117"/>
      <c r="AH70" s="117">
        <f>3000+600540.53+9131.86</f>
        <v>612672.39</v>
      </c>
    </row>
    <row r="71" spans="1:57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66"/>
        <v>1300772.3900000001</v>
      </c>
      <c r="F71" s="99">
        <f>AG70</f>
        <v>0</v>
      </c>
      <c r="G71" s="99"/>
      <c r="H71" s="99">
        <f>H72</f>
        <v>32200</v>
      </c>
      <c r="I71" s="99"/>
      <c r="J71" s="99">
        <f>J72</f>
        <v>92400</v>
      </c>
      <c r="K71" s="99">
        <f>K72</f>
        <v>76000</v>
      </c>
      <c r="L71" s="99">
        <f>L72</f>
        <v>4700</v>
      </c>
      <c r="M71" s="99"/>
      <c r="N71" s="99"/>
      <c r="O71" s="99">
        <f>O72</f>
        <v>482800</v>
      </c>
      <c r="P71" s="99"/>
      <c r="Q71" s="99"/>
      <c r="R71" s="99"/>
      <c r="S71" s="99"/>
      <c r="T71" s="99"/>
      <c r="U71" s="99"/>
      <c r="V71" s="99"/>
      <c r="W71" s="99"/>
      <c r="X71" s="99">
        <f>AH70</f>
        <v>612672.39</v>
      </c>
      <c r="Y71" s="99"/>
      <c r="Z71" s="99"/>
      <c r="AA71" s="99"/>
      <c r="AB71" s="54"/>
      <c r="AC71" s="54"/>
      <c r="AD71" s="54"/>
      <c r="AF71" s="121" t="s">
        <v>318</v>
      </c>
      <c r="AG71" s="117"/>
      <c r="AH71" s="117">
        <v>600540.53</v>
      </c>
    </row>
    <row r="72" spans="1:57" ht="19.899999999999999" customHeight="1">
      <c r="A72" s="65" t="s">
        <v>126</v>
      </c>
      <c r="B72" s="52"/>
      <c r="C72" s="53"/>
      <c r="D72" s="60"/>
      <c r="E72" s="71">
        <f>SUM(F72:AD72)</f>
        <v>1288640.53</v>
      </c>
      <c r="F72" s="99">
        <f>AG71</f>
        <v>0</v>
      </c>
      <c r="G72" s="99"/>
      <c r="H72" s="99">
        <v>32200</v>
      </c>
      <c r="I72" s="99"/>
      <c r="J72" s="99">
        <v>92400</v>
      </c>
      <c r="K72" s="99">
        <v>76000</v>
      </c>
      <c r="L72" s="99">
        <v>4700</v>
      </c>
      <c r="M72" s="99"/>
      <c r="N72" s="99"/>
      <c r="O72" s="99">
        <v>482800</v>
      </c>
      <c r="P72" s="99"/>
      <c r="Q72" s="99"/>
      <c r="R72" s="99"/>
      <c r="S72" s="99"/>
      <c r="T72" s="99"/>
      <c r="U72" s="99"/>
      <c r="V72" s="99"/>
      <c r="W72" s="99"/>
      <c r="X72" s="99">
        <f>AH71</f>
        <v>600540.53</v>
      </c>
      <c r="Y72" s="99"/>
      <c r="Z72" s="99"/>
      <c r="AA72" s="99"/>
      <c r="AB72" s="54"/>
      <c r="AC72" s="54"/>
      <c r="AD72" s="54"/>
      <c r="AF72" s="120" t="s">
        <v>295</v>
      </c>
      <c r="AG72" s="129">
        <f>AG64+AG66+AG67+AG68+AG69+AG70</f>
        <v>89500</v>
      </c>
      <c r="AH72" s="129">
        <f>AH64+AH66+AH67+AH68+AH69+AH70</f>
        <v>644880.39</v>
      </c>
    </row>
    <row r="73" spans="1:57" ht="47.25">
      <c r="A73" s="66" t="s">
        <v>239</v>
      </c>
      <c r="B73" s="76" t="s">
        <v>122</v>
      </c>
      <c r="C73" s="77">
        <v>246</v>
      </c>
      <c r="D73" s="77"/>
      <c r="E73" s="105">
        <f t="shared" si="6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54"/>
      <c r="AC73" s="54"/>
      <c r="AD73" s="54"/>
      <c r="AF73" s="120" t="s">
        <v>296</v>
      </c>
      <c r="AG73" s="117">
        <v>1361000</v>
      </c>
      <c r="AH73" s="118"/>
    </row>
    <row r="74" spans="1:57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66"/>
        <v>1361000</v>
      </c>
      <c r="F74" s="94">
        <f>AG73</f>
        <v>1361000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>
        <f>AH73</f>
        <v>0</v>
      </c>
      <c r="Y74" s="94"/>
      <c r="Z74" s="94"/>
      <c r="AA74" s="94"/>
      <c r="AB74" s="54"/>
      <c r="AC74" s="54"/>
      <c r="AD74" s="54"/>
    </row>
    <row r="75" spans="1:57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AD75" si="67">H76+H77</f>
        <v>0</v>
      </c>
      <c r="I75" s="71">
        <f t="shared" ref="I75:K75" si="68">I76+I77</f>
        <v>0</v>
      </c>
      <c r="J75" s="71"/>
      <c r="K75" s="71">
        <f t="shared" si="68"/>
        <v>0</v>
      </c>
      <c r="L75" s="71"/>
      <c r="M75" s="71">
        <f t="shared" ref="M75:W75" si="69">M76+M77</f>
        <v>0</v>
      </c>
      <c r="N75" s="71">
        <f t="shared" si="69"/>
        <v>0</v>
      </c>
      <c r="O75" s="71">
        <f t="shared" si="69"/>
        <v>0</v>
      </c>
      <c r="P75" s="71">
        <f t="shared" ref="P75" si="70">P76+P77</f>
        <v>0</v>
      </c>
      <c r="Q75" s="71">
        <f t="shared" si="69"/>
        <v>0</v>
      </c>
      <c r="R75" s="71">
        <f t="shared" si="69"/>
        <v>0</v>
      </c>
      <c r="S75" s="71">
        <f t="shared" si="69"/>
        <v>0</v>
      </c>
      <c r="T75" s="71">
        <f t="shared" si="69"/>
        <v>0</v>
      </c>
      <c r="U75" s="71"/>
      <c r="V75" s="71">
        <f t="shared" ref="V75" si="71">V76+V77</f>
        <v>0</v>
      </c>
      <c r="W75" s="71">
        <f t="shared" si="69"/>
        <v>0</v>
      </c>
      <c r="X75" s="71">
        <f t="shared" si="67"/>
        <v>0</v>
      </c>
      <c r="Y75" s="71">
        <f t="shared" si="67"/>
        <v>0</v>
      </c>
      <c r="Z75" s="71">
        <f t="shared" si="67"/>
        <v>0</v>
      </c>
      <c r="AA75" s="71">
        <f t="shared" si="67"/>
        <v>0</v>
      </c>
      <c r="AB75" s="49">
        <f t="shared" si="67"/>
        <v>0</v>
      </c>
      <c r="AC75" s="49">
        <f t="shared" si="67"/>
        <v>0</v>
      </c>
      <c r="AD75" s="49">
        <f t="shared" si="67"/>
        <v>0</v>
      </c>
    </row>
    <row r="76" spans="1:57" ht="47.25">
      <c r="A76" s="45" t="s">
        <v>106</v>
      </c>
      <c r="B76" s="67" t="s">
        <v>242</v>
      </c>
      <c r="C76" s="53">
        <v>406</v>
      </c>
      <c r="D76" s="60"/>
      <c r="E76" s="71">
        <f>SUM(F76:AD76)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54"/>
      <c r="AC76" s="54"/>
      <c r="AD76" s="54"/>
    </row>
    <row r="77" spans="1:57" ht="31.5">
      <c r="A77" s="45" t="s">
        <v>107</v>
      </c>
      <c r="B77" s="67" t="s">
        <v>243</v>
      </c>
      <c r="C77" s="53">
        <v>407</v>
      </c>
      <c r="D77" s="60"/>
      <c r="E77" s="71">
        <f>SUM(F77:AD77)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54"/>
      <c r="AC77" s="54"/>
      <c r="AD77" s="54"/>
    </row>
    <row r="78" spans="1:57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54"/>
      <c r="AC78" s="54"/>
      <c r="AD78" s="54"/>
    </row>
    <row r="79" spans="1:57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AD79" si="72">F80+F81+F82</f>
        <v>0</v>
      </c>
      <c r="G79" s="71">
        <f t="shared" si="72"/>
        <v>0</v>
      </c>
      <c r="H79" s="71">
        <f t="shared" si="72"/>
        <v>0</v>
      </c>
      <c r="I79" s="71">
        <f t="shared" ref="I79:K79" si="73">I80+I81+I82</f>
        <v>0</v>
      </c>
      <c r="J79" s="71"/>
      <c r="K79" s="71">
        <f t="shared" si="73"/>
        <v>0</v>
      </c>
      <c r="L79" s="71"/>
      <c r="M79" s="71">
        <f t="shared" ref="M79:W79" si="74">M80+M81+M82</f>
        <v>0</v>
      </c>
      <c r="N79" s="71">
        <f t="shared" si="74"/>
        <v>0</v>
      </c>
      <c r="O79" s="71">
        <f t="shared" si="74"/>
        <v>0</v>
      </c>
      <c r="P79" s="71">
        <f t="shared" ref="P79" si="75">P80+P81+P82</f>
        <v>0</v>
      </c>
      <c r="Q79" s="71">
        <f t="shared" si="74"/>
        <v>0</v>
      </c>
      <c r="R79" s="71">
        <f t="shared" si="74"/>
        <v>0</v>
      </c>
      <c r="S79" s="71">
        <f t="shared" si="74"/>
        <v>0</v>
      </c>
      <c r="T79" s="71">
        <f t="shared" si="74"/>
        <v>0</v>
      </c>
      <c r="U79" s="71"/>
      <c r="V79" s="71">
        <f t="shared" ref="V79" si="76">V80+V81+V82</f>
        <v>0</v>
      </c>
      <c r="W79" s="71">
        <f t="shared" si="74"/>
        <v>0</v>
      </c>
      <c r="X79" s="71">
        <f t="shared" si="72"/>
        <v>0</v>
      </c>
      <c r="Y79" s="71">
        <f t="shared" si="72"/>
        <v>0</v>
      </c>
      <c r="Z79" s="71">
        <f t="shared" si="72"/>
        <v>0</v>
      </c>
      <c r="AA79" s="71">
        <f t="shared" si="72"/>
        <v>0</v>
      </c>
      <c r="AB79" s="49">
        <f t="shared" si="72"/>
        <v>0</v>
      </c>
      <c r="AC79" s="49">
        <f t="shared" si="72"/>
        <v>0</v>
      </c>
      <c r="AD79" s="49">
        <f t="shared" si="72"/>
        <v>0</v>
      </c>
    </row>
    <row r="80" spans="1:57" ht="31.5">
      <c r="A80" s="45" t="s">
        <v>111</v>
      </c>
      <c r="B80" s="52" t="s">
        <v>110</v>
      </c>
      <c r="C80" s="53"/>
      <c r="D80" s="60"/>
      <c r="E80" s="71">
        <f>SUM(F80:AD80)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54"/>
      <c r="AC80" s="54"/>
      <c r="AD80" s="54"/>
    </row>
    <row r="81" spans="1:30" ht="15.75">
      <c r="A81" s="45" t="s">
        <v>112</v>
      </c>
      <c r="B81" s="52" t="s">
        <v>113</v>
      </c>
      <c r="C81" s="53"/>
      <c r="D81" s="60"/>
      <c r="E81" s="71">
        <f>SUM(F81:AD81)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54"/>
      <c r="AC81" s="54"/>
      <c r="AD81" s="54"/>
    </row>
    <row r="82" spans="1:30" ht="15.75">
      <c r="A82" s="45" t="s">
        <v>115</v>
      </c>
      <c r="B82" s="52" t="s">
        <v>114</v>
      </c>
      <c r="C82" s="53"/>
      <c r="D82" s="60"/>
      <c r="E82" s="71">
        <f>SUM(F82:AD82)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54"/>
      <c r="AC82" s="54"/>
      <c r="AD82" s="54"/>
    </row>
    <row r="83" spans="1:30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AD83" si="77">F84</f>
        <v>0</v>
      </c>
      <c r="G83" s="71">
        <f t="shared" si="77"/>
        <v>0</v>
      </c>
      <c r="H83" s="71">
        <f t="shared" si="77"/>
        <v>0</v>
      </c>
      <c r="I83" s="71">
        <f t="shared" si="77"/>
        <v>0</v>
      </c>
      <c r="J83" s="71"/>
      <c r="K83" s="71">
        <f t="shared" si="77"/>
        <v>0</v>
      </c>
      <c r="L83" s="71"/>
      <c r="M83" s="71">
        <f t="shared" si="77"/>
        <v>0</v>
      </c>
      <c r="N83" s="71">
        <f t="shared" si="77"/>
        <v>0</v>
      </c>
      <c r="O83" s="71">
        <f t="shared" si="77"/>
        <v>0</v>
      </c>
      <c r="P83" s="71">
        <f t="shared" si="77"/>
        <v>0</v>
      </c>
      <c r="Q83" s="71">
        <f t="shared" si="77"/>
        <v>0</v>
      </c>
      <c r="R83" s="71">
        <f t="shared" si="77"/>
        <v>0</v>
      </c>
      <c r="S83" s="71">
        <f t="shared" si="77"/>
        <v>0</v>
      </c>
      <c r="T83" s="71">
        <f t="shared" si="77"/>
        <v>0</v>
      </c>
      <c r="U83" s="71"/>
      <c r="V83" s="71">
        <f t="shared" si="77"/>
        <v>0</v>
      </c>
      <c r="W83" s="71">
        <f t="shared" si="77"/>
        <v>0</v>
      </c>
      <c r="X83" s="71">
        <f t="shared" si="77"/>
        <v>0</v>
      </c>
      <c r="Y83" s="71">
        <f t="shared" si="77"/>
        <v>0</v>
      </c>
      <c r="Z83" s="71">
        <f t="shared" si="77"/>
        <v>0</v>
      </c>
      <c r="AA83" s="71">
        <f t="shared" si="77"/>
        <v>0</v>
      </c>
      <c r="AB83" s="49">
        <f t="shared" si="77"/>
        <v>0</v>
      </c>
      <c r="AC83" s="49">
        <f t="shared" si="77"/>
        <v>0</v>
      </c>
      <c r="AD83" s="49">
        <f t="shared" si="77"/>
        <v>0</v>
      </c>
    </row>
    <row r="84" spans="1:30" ht="31.5">
      <c r="A84" s="45" t="s">
        <v>119</v>
      </c>
      <c r="B84" s="52" t="s">
        <v>118</v>
      </c>
      <c r="C84" s="53">
        <v>610</v>
      </c>
      <c r="D84" s="60"/>
      <c r="E84" s="99">
        <f>SUM(F84:AD84)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54"/>
      <c r="AC84" s="54"/>
      <c r="AD84" s="54"/>
    </row>
  </sheetData>
  <mergeCells count="10">
    <mergeCell ref="A2:AC2"/>
    <mergeCell ref="D3:D4"/>
    <mergeCell ref="C3:C4"/>
    <mergeCell ref="B3:B4"/>
    <mergeCell ref="A3:A4"/>
    <mergeCell ref="E3:E4"/>
    <mergeCell ref="F3:F4"/>
    <mergeCell ref="X3:AC3"/>
    <mergeCell ref="G3:V3"/>
    <mergeCell ref="W3:W4"/>
  </mergeCells>
  <pageMargins left="0.15748031496062992" right="0.15748031496062992" top="0.31496062992125984" bottom="0.31496062992125984" header="0.31496062992125984" footer="0.31496062992125984"/>
  <pageSetup paperSize="9" scale="3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1.8554687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hidden="1" customWidth="1"/>
    <col min="20" max="25" width="9.140625" customWidth="1"/>
  </cols>
  <sheetData>
    <row r="1" spans="1:19" ht="31.9" customHeight="1">
      <c r="A1" s="143" t="s">
        <v>273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6" t="s">
        <v>192</v>
      </c>
      <c r="F2" s="146" t="s">
        <v>161</v>
      </c>
      <c r="G2" s="147" t="s">
        <v>162</v>
      </c>
      <c r="H2" s="151"/>
      <c r="I2" s="151"/>
      <c r="J2" s="151"/>
      <c r="K2" s="152"/>
      <c r="L2" s="153" t="s">
        <v>163</v>
      </c>
      <c r="M2" s="146" t="s">
        <v>272</v>
      </c>
      <c r="N2" s="146"/>
      <c r="O2" s="146"/>
      <c r="P2" s="146"/>
      <c r="Q2" s="146"/>
      <c r="R2" s="146"/>
    </row>
    <row r="3" spans="1:19" s="4" customFormat="1" ht="271.5" customHeight="1">
      <c r="A3" s="144"/>
      <c r="B3" s="145"/>
      <c r="C3" s="144"/>
      <c r="D3" s="144"/>
      <c r="E3" s="146"/>
      <c r="F3" s="146"/>
      <c r="G3" s="69"/>
      <c r="H3" s="69"/>
      <c r="I3" s="69"/>
      <c r="J3" s="69"/>
      <c r="K3" s="69"/>
      <c r="L3" s="154"/>
      <c r="M3" s="69" t="s">
        <v>203</v>
      </c>
      <c r="N3" s="69" t="s">
        <v>204</v>
      </c>
      <c r="O3" s="69" t="s">
        <v>167</v>
      </c>
      <c r="P3" s="69" t="s">
        <v>205</v>
      </c>
      <c r="Q3" s="74"/>
      <c r="R3" s="69"/>
      <c r="S3" s="69"/>
    </row>
    <row r="4" spans="1:19" ht="15.75">
      <c r="A4" s="41">
        <v>1</v>
      </c>
      <c r="B4" s="47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14</v>
      </c>
      <c r="R4" s="48">
        <v>15</v>
      </c>
      <c r="S4" s="48">
        <v>16</v>
      </c>
    </row>
    <row r="5" spans="1:19" ht="15.75">
      <c r="A5" s="41" t="s">
        <v>17</v>
      </c>
      <c r="B5" s="47" t="s">
        <v>18</v>
      </c>
      <c r="C5" s="48" t="s">
        <v>19</v>
      </c>
      <c r="D5" s="48" t="s">
        <v>19</v>
      </c>
      <c r="E5" s="90">
        <f>SUM(F5:S5)</f>
        <v>0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49"/>
      <c r="R5" s="49"/>
      <c r="S5" s="49"/>
    </row>
    <row r="6" spans="1:19" ht="15.75">
      <c r="A6" s="41" t="s">
        <v>20</v>
      </c>
      <c r="B6" s="47" t="s">
        <v>21</v>
      </c>
      <c r="C6" s="48" t="s">
        <v>19</v>
      </c>
      <c r="D6" s="48" t="s">
        <v>19</v>
      </c>
      <c r="E6" s="90">
        <v>0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49" t="e">
        <f>+Q5+Q7-Q29</f>
        <v>#REF!</v>
      </c>
      <c r="R6" s="49" t="e">
        <f>+R5+R7-R29</f>
        <v>#REF!</v>
      </c>
      <c r="S6" s="49" t="e">
        <f>+S5+S7-S29</f>
        <v>#REF!</v>
      </c>
    </row>
    <row r="7" spans="1:19" ht="15.75">
      <c r="A7" s="39" t="s">
        <v>22</v>
      </c>
      <c r="B7" s="40" t="s">
        <v>28</v>
      </c>
      <c r="C7" s="33"/>
      <c r="D7" s="33"/>
      <c r="E7" s="89">
        <f>E8+E10+E14+E17+E21+E23</f>
        <v>0</v>
      </c>
      <c r="F7" s="89">
        <f t="shared" ref="F7:S7" si="0">+F8+F10+F14+F17+F21+F23</f>
        <v>0</v>
      </c>
      <c r="G7" s="89">
        <f t="shared" si="0"/>
        <v>0</v>
      </c>
      <c r="H7" s="89">
        <f t="shared" si="0"/>
        <v>0</v>
      </c>
      <c r="I7" s="89">
        <f t="shared" si="0"/>
        <v>0</v>
      </c>
      <c r="J7" s="89">
        <f t="shared" si="0"/>
        <v>0</v>
      </c>
      <c r="K7" s="89">
        <f t="shared" si="0"/>
        <v>0</v>
      </c>
      <c r="L7" s="89">
        <f t="shared" si="0"/>
        <v>0</v>
      </c>
      <c r="M7" s="89">
        <f t="shared" si="0"/>
        <v>0</v>
      </c>
      <c r="N7" s="89">
        <f t="shared" si="0"/>
        <v>0</v>
      </c>
      <c r="O7" s="89">
        <f t="shared" si="0"/>
        <v>0</v>
      </c>
      <c r="P7" s="89">
        <f t="shared" si="0"/>
        <v>0</v>
      </c>
      <c r="Q7" s="38" t="e">
        <f t="shared" si="0"/>
        <v>#REF!</v>
      </c>
      <c r="R7" s="38" t="e">
        <f t="shared" si="0"/>
        <v>#REF!</v>
      </c>
      <c r="S7" s="38" t="e">
        <f t="shared" si="0"/>
        <v>#REF!</v>
      </c>
    </row>
    <row r="8" spans="1:19" ht="31.5">
      <c r="A8" s="42" t="s">
        <v>201</v>
      </c>
      <c r="B8" s="50" t="s">
        <v>29</v>
      </c>
      <c r="C8" s="51">
        <v>120</v>
      </c>
      <c r="D8" s="51"/>
      <c r="E8" s="70">
        <f>E9</f>
        <v>0</v>
      </c>
      <c r="F8" s="70">
        <f t="shared" ref="F8:R8" si="1">F9</f>
        <v>0</v>
      </c>
      <c r="G8" s="70">
        <f t="shared" si="1"/>
        <v>0</v>
      </c>
      <c r="H8" s="70">
        <f t="shared" si="1"/>
        <v>0</v>
      </c>
      <c r="I8" s="70">
        <f t="shared" si="1"/>
        <v>0</v>
      </c>
      <c r="J8" s="70">
        <f>J9</f>
        <v>0</v>
      </c>
      <c r="K8" s="70">
        <f t="shared" si="1"/>
        <v>0</v>
      </c>
      <c r="L8" s="70">
        <f t="shared" si="1"/>
        <v>0</v>
      </c>
      <c r="M8" s="70">
        <f t="shared" si="1"/>
        <v>0</v>
      </c>
      <c r="N8" s="70">
        <f t="shared" si="1"/>
        <v>0</v>
      </c>
      <c r="O8" s="70">
        <f>O9</f>
        <v>0</v>
      </c>
      <c r="P8" s="70">
        <f>P9</f>
        <v>0</v>
      </c>
      <c r="Q8" s="55">
        <f t="shared" si="1"/>
        <v>0</v>
      </c>
      <c r="R8" s="55">
        <f t="shared" si="1"/>
        <v>0</v>
      </c>
      <c r="S8" s="55">
        <f>S9</f>
        <v>0</v>
      </c>
    </row>
    <row r="9" spans="1:19" ht="15.75">
      <c r="A9" s="45" t="s">
        <v>207</v>
      </c>
      <c r="B9" s="52" t="s">
        <v>30</v>
      </c>
      <c r="C9" s="53"/>
      <c r="D9" s="53"/>
      <c r="E9" s="71">
        <f>O9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>
        <f>O29-O5</f>
        <v>0</v>
      </c>
      <c r="P9" s="78"/>
      <c r="Q9" s="54"/>
      <c r="R9" s="54"/>
      <c r="S9" s="54"/>
    </row>
    <row r="10" spans="1:19" ht="31.5">
      <c r="A10" s="42" t="s">
        <v>24</v>
      </c>
      <c r="B10" s="50" t="s">
        <v>31</v>
      </c>
      <c r="C10" s="51">
        <v>130</v>
      </c>
      <c r="D10" s="51"/>
      <c r="E10" s="70">
        <f>+E11+E12+E13</f>
        <v>0</v>
      </c>
      <c r="F10" s="70">
        <f t="shared" ref="F10:S10" si="2">+F11+F12+F13</f>
        <v>0</v>
      </c>
      <c r="G10" s="70">
        <f t="shared" si="2"/>
        <v>0</v>
      </c>
      <c r="H10" s="70">
        <f t="shared" si="2"/>
        <v>0</v>
      </c>
      <c r="I10" s="70">
        <f t="shared" si="2"/>
        <v>0</v>
      </c>
      <c r="J10" s="70">
        <f>+J11+J12+J13</f>
        <v>0</v>
      </c>
      <c r="K10" s="70">
        <f t="shared" ref="K10:L10" si="3">+K11+K12+K13</f>
        <v>0</v>
      </c>
      <c r="L10" s="70">
        <f t="shared" si="3"/>
        <v>0</v>
      </c>
      <c r="M10" s="70">
        <f t="shared" si="2"/>
        <v>0</v>
      </c>
      <c r="N10" s="70">
        <f t="shared" si="2"/>
        <v>0</v>
      </c>
      <c r="O10" s="70">
        <f>+O11+O12+O13</f>
        <v>0</v>
      </c>
      <c r="P10" s="70">
        <f>+P11+P12+P13</f>
        <v>0</v>
      </c>
      <c r="Q10" s="55">
        <f t="shared" si="2"/>
        <v>0</v>
      </c>
      <c r="R10" s="55">
        <f t="shared" si="2"/>
        <v>0</v>
      </c>
      <c r="S10" s="55">
        <f t="shared" si="2"/>
        <v>0</v>
      </c>
    </row>
    <row r="11" spans="1:19" ht="63">
      <c r="A11" s="44" t="s">
        <v>32</v>
      </c>
      <c r="B11" s="52" t="s">
        <v>33</v>
      </c>
      <c r="C11" s="53">
        <v>130</v>
      </c>
      <c r="D11" s="54"/>
      <c r="E11" s="71">
        <f>F11</f>
        <v>0</v>
      </c>
      <c r="F11" s="78">
        <f>F29-F5-F27</f>
        <v>0</v>
      </c>
      <c r="G11" s="78">
        <f>G29-G5-G27</f>
        <v>0</v>
      </c>
      <c r="H11" s="99"/>
      <c r="I11" s="99"/>
      <c r="J11" s="99"/>
      <c r="K11" s="99"/>
      <c r="L11" s="99"/>
      <c r="M11" s="99"/>
      <c r="N11" s="99"/>
      <c r="O11" s="99"/>
      <c r="P11" s="99"/>
      <c r="Q11" s="54"/>
      <c r="R11" s="54"/>
      <c r="S11" s="54"/>
    </row>
    <row r="12" spans="1:19" ht="47.25">
      <c r="A12" s="45" t="s">
        <v>25</v>
      </c>
      <c r="B12" s="52" t="s">
        <v>34</v>
      </c>
      <c r="C12" s="53">
        <v>130</v>
      </c>
      <c r="D12" s="53"/>
      <c r="E12" s="71">
        <v>0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54"/>
      <c r="R12" s="54"/>
      <c r="S12" s="54"/>
    </row>
    <row r="13" spans="1:19" ht="15.75">
      <c r="A13" s="45" t="s">
        <v>199</v>
      </c>
      <c r="B13" s="52" t="s">
        <v>198</v>
      </c>
      <c r="C13" s="53">
        <v>130</v>
      </c>
      <c r="D13" s="53"/>
      <c r="E13" s="71">
        <f>M13+N13+O13</f>
        <v>0</v>
      </c>
      <c r="F13" s="99"/>
      <c r="G13" s="99"/>
      <c r="H13" s="99"/>
      <c r="I13" s="99"/>
      <c r="J13" s="99"/>
      <c r="K13" s="99"/>
      <c r="L13" s="99"/>
      <c r="M13" s="78">
        <f>M29-M5-M27</f>
        <v>0</v>
      </c>
      <c r="N13" s="78">
        <f>N29-N5-N27</f>
        <v>0</v>
      </c>
      <c r="O13" s="78"/>
      <c r="P13" s="99"/>
      <c r="Q13" s="54"/>
      <c r="R13" s="54"/>
      <c r="S13" s="54"/>
    </row>
    <row r="14" spans="1:19" ht="15.75">
      <c r="A14" s="42" t="s">
        <v>26</v>
      </c>
      <c r="B14" s="50" t="s">
        <v>35</v>
      </c>
      <c r="C14" s="51">
        <v>140</v>
      </c>
      <c r="D14" s="51"/>
      <c r="E14" s="70">
        <f>+E15+E16</f>
        <v>0</v>
      </c>
      <c r="F14" s="70">
        <f>+F15+F16</f>
        <v>0</v>
      </c>
      <c r="G14" s="70">
        <f>+G15+G16</f>
        <v>0</v>
      </c>
      <c r="H14" s="70">
        <f>+H15+H16</f>
        <v>0</v>
      </c>
      <c r="I14" s="70">
        <f>+I15+I16</f>
        <v>0</v>
      </c>
      <c r="J14" s="70">
        <v>0</v>
      </c>
      <c r="K14" s="70">
        <f t="shared" ref="K14:S14" si="4">+K15+K16</f>
        <v>0</v>
      </c>
      <c r="L14" s="70">
        <f t="shared" si="4"/>
        <v>0</v>
      </c>
      <c r="M14" s="70">
        <f t="shared" si="4"/>
        <v>0</v>
      </c>
      <c r="N14" s="70">
        <f t="shared" si="4"/>
        <v>0</v>
      </c>
      <c r="O14" s="70">
        <f t="shared" si="4"/>
        <v>0</v>
      </c>
      <c r="P14" s="70">
        <f t="shared" si="4"/>
        <v>0</v>
      </c>
      <c r="Q14" s="55">
        <f t="shared" si="4"/>
        <v>0</v>
      </c>
      <c r="R14" s="55">
        <f t="shared" si="4"/>
        <v>0</v>
      </c>
      <c r="S14" s="55">
        <f t="shared" si="4"/>
        <v>0</v>
      </c>
    </row>
    <row r="15" spans="1:19" ht="15.75">
      <c r="A15" s="45" t="s">
        <v>23</v>
      </c>
      <c r="B15" s="52" t="s">
        <v>36</v>
      </c>
      <c r="C15" s="53">
        <v>140</v>
      </c>
      <c r="D15" s="53"/>
      <c r="E15" s="71">
        <f>O15</f>
        <v>0</v>
      </c>
      <c r="F15" s="99"/>
      <c r="G15" s="99"/>
      <c r="H15" s="99"/>
      <c r="I15" s="99"/>
      <c r="J15" s="99"/>
      <c r="K15" s="99"/>
      <c r="L15" s="99"/>
      <c r="M15" s="99"/>
      <c r="N15" s="99"/>
      <c r="O15" s="78"/>
      <c r="P15" s="99"/>
      <c r="Q15" s="54"/>
      <c r="R15" s="54"/>
      <c r="S15" s="54"/>
    </row>
    <row r="16" spans="1:19" ht="15.75">
      <c r="A16" s="45"/>
      <c r="B16" s="52"/>
      <c r="C16" s="53"/>
      <c r="D16" s="53"/>
      <c r="E16" s="71">
        <f>O16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4"/>
      <c r="R16" s="54"/>
      <c r="S16" s="54"/>
    </row>
    <row r="17" spans="1:19" ht="15.75">
      <c r="A17" s="42" t="s">
        <v>27</v>
      </c>
      <c r="B17" s="50" t="s">
        <v>37</v>
      </c>
      <c r="C17" s="51">
        <v>150</v>
      </c>
      <c r="D17" s="51"/>
      <c r="E17" s="70">
        <f>E20+E18</f>
        <v>0</v>
      </c>
      <c r="F17" s="70">
        <f t="shared" ref="F17:S17" si="5">F18</f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>J18</f>
        <v>0</v>
      </c>
      <c r="K17" s="70">
        <v>0</v>
      </c>
      <c r="L17" s="70">
        <f t="shared" si="5"/>
        <v>0</v>
      </c>
      <c r="M17" s="70">
        <f t="shared" si="5"/>
        <v>0</v>
      </c>
      <c r="N17" s="70">
        <f t="shared" si="5"/>
        <v>0</v>
      </c>
      <c r="O17" s="70">
        <f>O18+O19+O20</f>
        <v>0</v>
      </c>
      <c r="P17" s="70">
        <f>P20</f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</row>
    <row r="18" spans="1:19" ht="31.5">
      <c r="A18" s="44" t="s">
        <v>206</v>
      </c>
      <c r="B18" s="52" t="s">
        <v>209</v>
      </c>
      <c r="C18" s="53">
        <v>150</v>
      </c>
      <c r="D18" s="53"/>
      <c r="E18" s="71">
        <f>SUM(H18:S18)</f>
        <v>0</v>
      </c>
      <c r="F18" s="99"/>
      <c r="G18" s="99"/>
      <c r="H18" s="99"/>
      <c r="I18" s="78">
        <f>I29-I5-I20</f>
        <v>0</v>
      </c>
      <c r="J18" s="78">
        <f>J29-J5-J20</f>
        <v>0</v>
      </c>
      <c r="K18" s="78"/>
      <c r="L18" s="78"/>
      <c r="M18" s="99"/>
      <c r="N18" s="99"/>
      <c r="O18" s="99"/>
      <c r="P18" s="99"/>
      <c r="Q18" s="54"/>
      <c r="R18" s="54"/>
      <c r="S18" s="54"/>
    </row>
    <row r="19" spans="1:19" ht="15.75">
      <c r="A19" s="45" t="s">
        <v>40</v>
      </c>
      <c r="B19" s="52" t="s">
        <v>210</v>
      </c>
      <c r="C19" s="53">
        <v>150</v>
      </c>
      <c r="D19" s="53"/>
      <c r="E19" s="71"/>
      <c r="F19" s="99"/>
      <c r="G19" s="99"/>
      <c r="H19" s="99"/>
      <c r="I19" s="78"/>
      <c r="J19" s="78"/>
      <c r="K19" s="78"/>
      <c r="L19" s="78"/>
      <c r="M19" s="99"/>
      <c r="N19" s="99"/>
      <c r="O19" s="99"/>
      <c r="P19" s="99"/>
      <c r="Q19" s="54"/>
      <c r="R19" s="54"/>
      <c r="S19" s="54"/>
    </row>
    <row r="20" spans="1:19" ht="15.75">
      <c r="A20" s="45" t="s">
        <v>260</v>
      </c>
      <c r="B20" s="83" t="s">
        <v>261</v>
      </c>
      <c r="C20" s="82">
        <v>150</v>
      </c>
      <c r="D20" s="53"/>
      <c r="E20" s="71">
        <f>P20</f>
        <v>0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>
        <f>P29-P5</f>
        <v>0</v>
      </c>
      <c r="Q20" s="54"/>
      <c r="R20" s="54"/>
      <c r="S20" s="54"/>
    </row>
    <row r="21" spans="1:19" ht="15.75">
      <c r="A21" s="42" t="s">
        <v>38</v>
      </c>
      <c r="B21" s="50" t="s">
        <v>39</v>
      </c>
      <c r="C21" s="51">
        <v>180</v>
      </c>
      <c r="D21" s="51"/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55" t="e">
        <f>+Q22+#REF!+#REF!</f>
        <v>#REF!</v>
      </c>
      <c r="R21" s="55" t="e">
        <f>+R22+#REF!+#REF!</f>
        <v>#REF!</v>
      </c>
      <c r="S21" s="55" t="e">
        <f>+S22+#REF!+#REF!</f>
        <v>#REF!</v>
      </c>
    </row>
    <row r="22" spans="1:19" ht="31.5">
      <c r="A22" s="44" t="s">
        <v>211</v>
      </c>
      <c r="B22" s="52"/>
      <c r="C22" s="53"/>
      <c r="D22" s="53"/>
      <c r="E22" s="71">
        <f>SUM(H22:S22)</f>
        <v>0</v>
      </c>
      <c r="F22" s="99"/>
      <c r="G22" s="99"/>
      <c r="H22" s="78"/>
      <c r="I22" s="78"/>
      <c r="J22" s="78"/>
      <c r="K22" s="78"/>
      <c r="L22" s="78"/>
      <c r="M22" s="99"/>
      <c r="N22" s="99"/>
      <c r="O22" s="99"/>
      <c r="P22" s="99"/>
      <c r="Q22" s="54"/>
      <c r="R22" s="54"/>
      <c r="S22" s="54"/>
    </row>
    <row r="23" spans="1:19" ht="31.5">
      <c r="A23" s="42" t="s">
        <v>41</v>
      </c>
      <c r="B23" s="50" t="s">
        <v>42</v>
      </c>
      <c r="C23" s="51"/>
      <c r="D23" s="51"/>
      <c r="E23" s="70">
        <f>E24+E25</f>
        <v>0</v>
      </c>
      <c r="F23" s="70">
        <f>F24+F25</f>
        <v>0</v>
      </c>
      <c r="G23" s="70">
        <f>G24+G25</f>
        <v>0</v>
      </c>
      <c r="H23" s="70">
        <f t="shared" ref="H23:O23" si="6">H24+H25</f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6"/>
        <v>0</v>
      </c>
      <c r="O23" s="70">
        <f t="shared" si="6"/>
        <v>0</v>
      </c>
      <c r="P23" s="70">
        <f>P24+P25</f>
        <v>0</v>
      </c>
      <c r="Q23" s="55">
        <f t="shared" ref="Q23:S23" si="7">Q24+Q25+Q26</f>
        <v>0</v>
      </c>
      <c r="R23" s="55">
        <f t="shared" si="7"/>
        <v>0</v>
      </c>
      <c r="S23" s="55">
        <f t="shared" si="7"/>
        <v>0</v>
      </c>
    </row>
    <row r="24" spans="1:19" ht="15.75">
      <c r="A24" s="45" t="s">
        <v>23</v>
      </c>
      <c r="B24" s="52"/>
      <c r="C24" s="53"/>
      <c r="D24" s="53"/>
      <c r="E24" s="7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54"/>
      <c r="R24" s="54"/>
      <c r="S24" s="54"/>
    </row>
    <row r="25" spans="1:19" ht="15.75">
      <c r="A25" s="45"/>
      <c r="B25" s="52"/>
      <c r="C25" s="53"/>
      <c r="D25" s="53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54"/>
      <c r="R25" s="54"/>
      <c r="S25" s="54"/>
    </row>
    <row r="26" spans="1:19" ht="15.75">
      <c r="A26" s="62" t="s">
        <v>43</v>
      </c>
      <c r="B26" s="63" t="s">
        <v>44</v>
      </c>
      <c r="C26" s="64" t="s">
        <v>19</v>
      </c>
      <c r="D26" s="64"/>
      <c r="E26" s="94">
        <f>E27</f>
        <v>0</v>
      </c>
      <c r="F26" s="94">
        <f>F27</f>
        <v>0</v>
      </c>
      <c r="G26" s="94">
        <f>G27</f>
        <v>0</v>
      </c>
      <c r="H26" s="94">
        <f t="shared" ref="H26:P26" si="8">H27</f>
        <v>0</v>
      </c>
      <c r="I26" s="94">
        <f t="shared" si="8"/>
        <v>0</v>
      </c>
      <c r="J26" s="94">
        <f t="shared" si="8"/>
        <v>0</v>
      </c>
      <c r="K26" s="94">
        <f t="shared" si="8"/>
        <v>0</v>
      </c>
      <c r="L26" s="94">
        <f t="shared" si="8"/>
        <v>0</v>
      </c>
      <c r="M26" s="94">
        <f t="shared" si="8"/>
        <v>0</v>
      </c>
      <c r="N26" s="94">
        <f t="shared" si="8"/>
        <v>0</v>
      </c>
      <c r="O26" s="94">
        <f t="shared" si="8"/>
        <v>0</v>
      </c>
      <c r="P26" s="94">
        <f t="shared" si="8"/>
        <v>0</v>
      </c>
      <c r="Q26" s="54"/>
      <c r="R26" s="54"/>
      <c r="S26" s="54"/>
    </row>
    <row r="27" spans="1:19" ht="47.25">
      <c r="A27" s="46" t="s">
        <v>190</v>
      </c>
      <c r="B27" s="52" t="s">
        <v>45</v>
      </c>
      <c r="C27" s="53">
        <v>510</v>
      </c>
      <c r="D27" s="53"/>
      <c r="E27" s="71">
        <f>F27+H27+L27</f>
        <v>0</v>
      </c>
      <c r="F27" s="99"/>
      <c r="G27" s="101"/>
      <c r="H27" s="78"/>
      <c r="I27" s="102"/>
      <c r="J27" s="78"/>
      <c r="K27" s="78"/>
      <c r="L27" s="78"/>
      <c r="M27" s="78"/>
      <c r="N27" s="99"/>
      <c r="O27" s="99"/>
      <c r="P27" s="99"/>
      <c r="Q27" s="54"/>
      <c r="R27" s="54"/>
      <c r="S27" s="54"/>
    </row>
    <row r="28" spans="1:19" ht="15.75">
      <c r="A28" s="45"/>
      <c r="B28" s="52"/>
      <c r="C28" s="53"/>
      <c r="D28" s="53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54"/>
      <c r="R28" s="54"/>
      <c r="S28" s="54"/>
    </row>
    <row r="29" spans="1:19" ht="15.75">
      <c r="A29" s="35" t="s">
        <v>46</v>
      </c>
      <c r="B29" s="36" t="s">
        <v>49</v>
      </c>
      <c r="C29" s="37" t="s">
        <v>19</v>
      </c>
      <c r="D29" s="37"/>
      <c r="E29" s="95">
        <f t="shared" ref="E29:S29" si="9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9"/>
        <v>0</v>
      </c>
      <c r="I29" s="95">
        <f>+I30+I43+I50+I54+I61+I63+I79+I83</f>
        <v>0</v>
      </c>
      <c r="J29" s="95">
        <f t="shared" si="9"/>
        <v>0</v>
      </c>
      <c r="K29" s="95">
        <f t="shared" si="9"/>
        <v>0</v>
      </c>
      <c r="L29" s="95">
        <f t="shared" si="9"/>
        <v>0</v>
      </c>
      <c r="M29" s="95">
        <f t="shared" si="9"/>
        <v>0</v>
      </c>
      <c r="N29" s="95">
        <f t="shared" si="9"/>
        <v>0</v>
      </c>
      <c r="O29" s="95">
        <f t="shared" si="9"/>
        <v>0</v>
      </c>
      <c r="P29" s="95">
        <f t="shared" si="9"/>
        <v>0</v>
      </c>
      <c r="Q29" s="38">
        <f t="shared" si="9"/>
        <v>0</v>
      </c>
      <c r="R29" s="38">
        <f t="shared" si="9"/>
        <v>0</v>
      </c>
      <c r="S29" s="38">
        <f t="shared" si="9"/>
        <v>0</v>
      </c>
    </row>
    <row r="30" spans="1:19" ht="31.5">
      <c r="A30" s="43" t="s">
        <v>47</v>
      </c>
      <c r="B30" s="56" t="s">
        <v>50</v>
      </c>
      <c r="C30" s="57" t="s">
        <v>19</v>
      </c>
      <c r="D30" s="57"/>
      <c r="E30" s="70">
        <f>+E31+E32+E33+E34+E37+E39+E40</f>
        <v>0</v>
      </c>
      <c r="F30" s="70">
        <f>+F31+F32+F33+F34+F37+F39+F40</f>
        <v>0</v>
      </c>
      <c r="G30" s="70">
        <f>+G31+G32+G33+G34+G37+G39+G40</f>
        <v>0</v>
      </c>
      <c r="H30" s="70">
        <f t="shared" ref="H30:S30" si="10">+H31+H32+H33+H34+H37+H39+H40</f>
        <v>0</v>
      </c>
      <c r="I30" s="70">
        <f t="shared" si="10"/>
        <v>0</v>
      </c>
      <c r="J30" s="70">
        <f>+J31+J32+J33+J34+J37+J39+J40</f>
        <v>0</v>
      </c>
      <c r="K30" s="70">
        <f t="shared" ref="K30:L30" si="11">+K31+K32+K33+K34+K37+K39+K40</f>
        <v>0</v>
      </c>
      <c r="L30" s="70">
        <f t="shared" si="11"/>
        <v>0</v>
      </c>
      <c r="M30" s="70">
        <f t="shared" si="10"/>
        <v>0</v>
      </c>
      <c r="N30" s="70">
        <f t="shared" si="10"/>
        <v>0</v>
      </c>
      <c r="O30" s="70">
        <f t="shared" si="10"/>
        <v>0</v>
      </c>
      <c r="P30" s="70">
        <f t="shared" si="10"/>
        <v>0</v>
      </c>
      <c r="Q30" s="70">
        <f t="shared" si="10"/>
        <v>0</v>
      </c>
      <c r="R30" s="70">
        <f t="shared" si="10"/>
        <v>0</v>
      </c>
      <c r="S30" s="70">
        <f t="shared" si="10"/>
        <v>0</v>
      </c>
    </row>
    <row r="31" spans="1:19" ht="31.5">
      <c r="A31" s="45" t="s">
        <v>48</v>
      </c>
      <c r="B31" s="52" t="s">
        <v>51</v>
      </c>
      <c r="C31" s="53">
        <v>111</v>
      </c>
      <c r="D31" s="53"/>
      <c r="E31" s="71">
        <f>SUM(F31:S31)</f>
        <v>0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54"/>
      <c r="R31" s="54"/>
      <c r="S31" s="54"/>
    </row>
    <row r="32" spans="1:19" ht="15.75">
      <c r="A32" s="45" t="s">
        <v>52</v>
      </c>
      <c r="B32" s="52" t="s">
        <v>53</v>
      </c>
      <c r="C32" s="53">
        <v>112</v>
      </c>
      <c r="D32" s="53"/>
      <c r="E32" s="71">
        <f>SUM(F32:S32)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54"/>
      <c r="R32" s="54"/>
      <c r="S32" s="54"/>
    </row>
    <row r="33" spans="1:19" ht="31.5">
      <c r="A33" s="45" t="s">
        <v>55</v>
      </c>
      <c r="B33" s="52" t="s">
        <v>54</v>
      </c>
      <c r="C33" s="53">
        <v>113</v>
      </c>
      <c r="D33" s="53"/>
      <c r="E33" s="71">
        <f>SUM(F33:S33)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54"/>
      <c r="R33" s="54"/>
      <c r="S33" s="54"/>
    </row>
    <row r="34" spans="1:19" ht="31.5">
      <c r="A34" s="45" t="s">
        <v>56</v>
      </c>
      <c r="B34" s="52" t="s">
        <v>57</v>
      </c>
      <c r="C34" s="53">
        <v>119</v>
      </c>
      <c r="D34" s="53"/>
      <c r="E34" s="71">
        <f>+E35+E36</f>
        <v>0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54">
        <f t="shared" ref="Q34:S34" si="12">+Q35+Q36</f>
        <v>0</v>
      </c>
      <c r="R34" s="54">
        <f t="shared" si="12"/>
        <v>0</v>
      </c>
      <c r="S34" s="54">
        <f t="shared" si="12"/>
        <v>0</v>
      </c>
    </row>
    <row r="35" spans="1:19" ht="31.5">
      <c r="A35" s="45" t="s">
        <v>59</v>
      </c>
      <c r="B35" s="52" t="s">
        <v>58</v>
      </c>
      <c r="C35" s="53">
        <v>119</v>
      </c>
      <c r="D35" s="53"/>
      <c r="E35" s="71">
        <f t="shared" ref="E35:E42" si="13">SUM(F35:S35)</f>
        <v>0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54"/>
      <c r="R35" s="54"/>
      <c r="S35" s="54"/>
    </row>
    <row r="36" spans="1:19" ht="15.75">
      <c r="A36" s="45" t="s">
        <v>60</v>
      </c>
      <c r="B36" s="52" t="s">
        <v>62</v>
      </c>
      <c r="C36" s="53">
        <v>119</v>
      </c>
      <c r="D36" s="53"/>
      <c r="E36" s="71">
        <f t="shared" si="13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54"/>
      <c r="R36" s="54"/>
      <c r="S36" s="54"/>
    </row>
    <row r="37" spans="1:19" ht="31.5">
      <c r="A37" s="45" t="s">
        <v>61</v>
      </c>
      <c r="B37" s="52" t="s">
        <v>63</v>
      </c>
      <c r="C37" s="53">
        <v>131</v>
      </c>
      <c r="D37" s="53"/>
      <c r="E37" s="71">
        <f t="shared" si="13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54"/>
      <c r="R37" s="54"/>
      <c r="S37" s="54"/>
    </row>
    <row r="38" spans="1:19" ht="31.5">
      <c r="A38" s="44" t="s">
        <v>212</v>
      </c>
      <c r="B38" s="59" t="s">
        <v>64</v>
      </c>
      <c r="C38" s="60">
        <v>133</v>
      </c>
      <c r="D38" s="60"/>
      <c r="E38" s="71">
        <f t="shared" si="13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54"/>
      <c r="R38" s="54"/>
      <c r="S38" s="54"/>
    </row>
    <row r="39" spans="1:19" ht="31.5">
      <c r="A39" s="44" t="s">
        <v>65</v>
      </c>
      <c r="B39" s="59" t="s">
        <v>67</v>
      </c>
      <c r="C39" s="60">
        <v>134</v>
      </c>
      <c r="D39" s="60"/>
      <c r="E39" s="71">
        <f t="shared" si="13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54"/>
      <c r="R39" s="54"/>
      <c r="S39" s="54"/>
    </row>
    <row r="40" spans="1:19" ht="31.5">
      <c r="A40" s="44" t="s">
        <v>66</v>
      </c>
      <c r="B40" s="59" t="s">
        <v>213</v>
      </c>
      <c r="C40" s="60">
        <v>139</v>
      </c>
      <c r="D40" s="60"/>
      <c r="E40" s="71">
        <f t="shared" si="13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54">
        <f t="shared" ref="Q40:S40" si="14">Q41+Q42</f>
        <v>0</v>
      </c>
      <c r="R40" s="54">
        <f t="shared" si="14"/>
        <v>0</v>
      </c>
      <c r="S40" s="54">
        <f t="shared" si="14"/>
        <v>0</v>
      </c>
    </row>
    <row r="41" spans="1:19" ht="31.5">
      <c r="A41" s="44" t="s">
        <v>68</v>
      </c>
      <c r="B41" s="59" t="s">
        <v>214</v>
      </c>
      <c r="C41" s="60">
        <v>139</v>
      </c>
      <c r="D41" s="60"/>
      <c r="E41" s="71">
        <f t="shared" si="13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54"/>
      <c r="R41" s="54"/>
      <c r="S41" s="54"/>
    </row>
    <row r="42" spans="1:19" ht="15.75">
      <c r="A42" s="44"/>
      <c r="B42" s="59"/>
      <c r="C42" s="60"/>
      <c r="D42" s="60"/>
      <c r="E42" s="71">
        <f t="shared" si="13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54"/>
      <c r="R42" s="54"/>
      <c r="S42" s="54"/>
    </row>
    <row r="43" spans="1:19" ht="15.75">
      <c r="A43" s="42" t="s">
        <v>70</v>
      </c>
      <c r="B43" s="50" t="s">
        <v>69</v>
      </c>
      <c r="C43" s="51">
        <v>300</v>
      </c>
      <c r="D43" s="51"/>
      <c r="E43" s="70">
        <f>+E44+E47+E48+E49</f>
        <v>0</v>
      </c>
      <c r="F43" s="70">
        <f t="shared" ref="F43:S43" si="15">+F44+F47+F48+F49</f>
        <v>0</v>
      </c>
      <c r="G43" s="70">
        <f t="shared" si="15"/>
        <v>0</v>
      </c>
      <c r="H43" s="70">
        <f t="shared" si="15"/>
        <v>0</v>
      </c>
      <c r="I43" s="70">
        <f t="shared" si="15"/>
        <v>0</v>
      </c>
      <c r="J43" s="70">
        <f t="shared" si="15"/>
        <v>0</v>
      </c>
      <c r="K43" s="70">
        <f t="shared" si="15"/>
        <v>0</v>
      </c>
      <c r="L43" s="70">
        <f t="shared" si="15"/>
        <v>0</v>
      </c>
      <c r="M43" s="70">
        <f t="shared" si="15"/>
        <v>0</v>
      </c>
      <c r="N43" s="70">
        <f t="shared" si="15"/>
        <v>0</v>
      </c>
      <c r="O43" s="70">
        <f t="shared" si="15"/>
        <v>0</v>
      </c>
      <c r="P43" s="70">
        <f t="shared" si="15"/>
        <v>0</v>
      </c>
      <c r="Q43" s="55">
        <f t="shared" si="15"/>
        <v>0</v>
      </c>
      <c r="R43" s="55">
        <f t="shared" si="15"/>
        <v>0</v>
      </c>
      <c r="S43" s="55">
        <f t="shared" si="15"/>
        <v>0</v>
      </c>
    </row>
    <row r="44" spans="1:19" ht="47.25">
      <c r="A44" s="45" t="s">
        <v>71</v>
      </c>
      <c r="B44" s="52" t="s">
        <v>72</v>
      </c>
      <c r="C44" s="58">
        <v>320</v>
      </c>
      <c r="D44" s="53"/>
      <c r="E44" s="71">
        <f t="shared" ref="E44:E49" si="16">SUM(F44:S44)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54"/>
      <c r="R44" s="54"/>
      <c r="S44" s="54"/>
    </row>
    <row r="45" spans="1:19" ht="47.25">
      <c r="A45" s="45" t="s">
        <v>99</v>
      </c>
      <c r="B45" s="52" t="s">
        <v>73</v>
      </c>
      <c r="C45" s="53">
        <v>321</v>
      </c>
      <c r="D45" s="53"/>
      <c r="E45" s="71">
        <f t="shared" si="16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54"/>
      <c r="R45" s="54"/>
      <c r="S45" s="54"/>
    </row>
    <row r="46" spans="1:19" ht="15.75">
      <c r="A46" s="45"/>
      <c r="B46" s="52"/>
      <c r="C46" s="53"/>
      <c r="D46" s="53"/>
      <c r="E46" s="71">
        <f t="shared" si="16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54"/>
      <c r="R46" s="54"/>
      <c r="S46" s="54"/>
    </row>
    <row r="47" spans="1:19" ht="31.5">
      <c r="A47" s="45" t="s">
        <v>74</v>
      </c>
      <c r="B47" s="52" t="s">
        <v>75</v>
      </c>
      <c r="C47" s="53">
        <v>340</v>
      </c>
      <c r="D47" s="53"/>
      <c r="E47" s="71">
        <f t="shared" si="16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54"/>
      <c r="R47" s="54"/>
      <c r="S47" s="54"/>
    </row>
    <row r="48" spans="1:19" ht="47.25">
      <c r="A48" s="45" t="s">
        <v>77</v>
      </c>
      <c r="B48" s="52" t="s">
        <v>76</v>
      </c>
      <c r="C48" s="53">
        <v>350</v>
      </c>
      <c r="D48" s="53"/>
      <c r="E48" s="71">
        <f t="shared" si="16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54"/>
      <c r="R48" s="54"/>
      <c r="S48" s="54"/>
    </row>
    <row r="49" spans="1:24" ht="15.75">
      <c r="A49" s="45" t="s">
        <v>215</v>
      </c>
      <c r="B49" s="52" t="s">
        <v>78</v>
      </c>
      <c r="C49" s="53">
        <v>360</v>
      </c>
      <c r="D49" s="53"/>
      <c r="E49" s="71">
        <f t="shared" si="16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54"/>
      <c r="R49" s="54"/>
      <c r="S49" s="54"/>
    </row>
    <row r="50" spans="1:24" ht="15.75">
      <c r="A50" s="42" t="s">
        <v>80</v>
      </c>
      <c r="B50" s="50" t="s">
        <v>79</v>
      </c>
      <c r="C50" s="51">
        <v>850</v>
      </c>
      <c r="D50" s="51"/>
      <c r="E50" s="70">
        <f>+E51+E52+E53</f>
        <v>0</v>
      </c>
      <c r="F50" s="70">
        <f>+F51+F52+F53</f>
        <v>0</v>
      </c>
      <c r="G50" s="70">
        <f>+G51+G52+G53</f>
        <v>0</v>
      </c>
      <c r="H50" s="70">
        <f t="shared" ref="H50:S50" si="17">+H51+H52+H53</f>
        <v>0</v>
      </c>
      <c r="I50" s="70">
        <f t="shared" si="17"/>
        <v>0</v>
      </c>
      <c r="J50" s="70">
        <f t="shared" si="17"/>
        <v>0</v>
      </c>
      <c r="K50" s="70">
        <f t="shared" si="17"/>
        <v>0</v>
      </c>
      <c r="L50" s="70">
        <f t="shared" si="17"/>
        <v>0</v>
      </c>
      <c r="M50" s="70">
        <f t="shared" si="17"/>
        <v>0</v>
      </c>
      <c r="N50" s="70">
        <f t="shared" si="17"/>
        <v>0</v>
      </c>
      <c r="O50" s="70">
        <f t="shared" si="17"/>
        <v>0</v>
      </c>
      <c r="P50" s="70">
        <f t="shared" si="17"/>
        <v>0</v>
      </c>
      <c r="Q50" s="55">
        <f t="shared" si="17"/>
        <v>0</v>
      </c>
      <c r="R50" s="55">
        <f t="shared" si="17"/>
        <v>0</v>
      </c>
      <c r="S50" s="55">
        <f t="shared" si="17"/>
        <v>0</v>
      </c>
    </row>
    <row r="51" spans="1:24" ht="31.5">
      <c r="A51" s="45" t="s">
        <v>81</v>
      </c>
      <c r="B51" s="52" t="s">
        <v>82</v>
      </c>
      <c r="C51" s="53">
        <v>851</v>
      </c>
      <c r="D51" s="53"/>
      <c r="E51" s="71">
        <f>SUM(F51:S51)</f>
        <v>0</v>
      </c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54"/>
      <c r="R51" s="54"/>
      <c r="S51" s="54"/>
    </row>
    <row r="52" spans="1:24" ht="31.5">
      <c r="A52" s="45" t="s">
        <v>84</v>
      </c>
      <c r="B52" s="52" t="s">
        <v>83</v>
      </c>
      <c r="C52" s="53">
        <v>852</v>
      </c>
      <c r="D52" s="53"/>
      <c r="E52" s="71">
        <f>SUM(F52:S52)</f>
        <v>0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54"/>
      <c r="R52" s="54"/>
      <c r="S52" s="54"/>
    </row>
    <row r="53" spans="1:24" ht="15.75">
      <c r="A53" s="45" t="s">
        <v>85</v>
      </c>
      <c r="B53" s="52" t="s">
        <v>86</v>
      </c>
      <c r="C53" s="53">
        <v>853</v>
      </c>
      <c r="D53" s="53"/>
      <c r="E53" s="71">
        <f>SUM(F53:S53)</f>
        <v>0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54"/>
      <c r="R53" s="54"/>
      <c r="S53" s="54"/>
    </row>
    <row r="54" spans="1:24" ht="15.75">
      <c r="A54" s="42" t="s">
        <v>88</v>
      </c>
      <c r="B54" s="50" t="s">
        <v>87</v>
      </c>
      <c r="C54" s="51" t="s">
        <v>19</v>
      </c>
      <c r="D54" s="51"/>
      <c r="E54" s="70">
        <f>E55+E56+E57++E58+E59+E60</f>
        <v>0</v>
      </c>
      <c r="F54" s="70">
        <f t="shared" ref="F54:S54" si="18">+F58+F59+F60</f>
        <v>0</v>
      </c>
      <c r="G54" s="70">
        <f t="shared" si="18"/>
        <v>0</v>
      </c>
      <c r="H54" s="70">
        <f t="shared" si="18"/>
        <v>0</v>
      </c>
      <c r="I54" s="70">
        <f t="shared" si="18"/>
        <v>0</v>
      </c>
      <c r="J54" s="70">
        <f t="shared" si="18"/>
        <v>0</v>
      </c>
      <c r="K54" s="70">
        <f t="shared" si="18"/>
        <v>0</v>
      </c>
      <c r="L54" s="70">
        <f t="shared" si="18"/>
        <v>0</v>
      </c>
      <c r="M54" s="70">
        <f t="shared" si="18"/>
        <v>0</v>
      </c>
      <c r="N54" s="70">
        <f t="shared" si="18"/>
        <v>0</v>
      </c>
      <c r="O54" s="70">
        <f t="shared" si="18"/>
        <v>0</v>
      </c>
      <c r="P54" s="70">
        <f t="shared" si="18"/>
        <v>0</v>
      </c>
      <c r="Q54" s="55">
        <f t="shared" si="18"/>
        <v>0</v>
      </c>
      <c r="R54" s="55">
        <f t="shared" si="18"/>
        <v>0</v>
      </c>
      <c r="S54" s="55">
        <f t="shared" si="18"/>
        <v>0</v>
      </c>
    </row>
    <row r="55" spans="1:24" ht="15.75">
      <c r="A55" s="44" t="s">
        <v>216</v>
      </c>
      <c r="B55" s="59" t="s">
        <v>89</v>
      </c>
      <c r="C55" s="60">
        <v>613</v>
      </c>
      <c r="D55" s="48"/>
      <c r="E55" s="71">
        <f t="shared" ref="E55:E60" si="19">SUM(F55:S55)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9"/>
      <c r="R55" s="49"/>
      <c r="S55" s="49"/>
    </row>
    <row r="56" spans="1:24" ht="15.75">
      <c r="A56" s="44" t="s">
        <v>217</v>
      </c>
      <c r="B56" s="59" t="s">
        <v>90</v>
      </c>
      <c r="C56" s="60">
        <v>623</v>
      </c>
      <c r="D56" s="48"/>
      <c r="E56" s="71">
        <f t="shared" si="19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9"/>
      <c r="R56" s="49"/>
      <c r="S56" s="49"/>
    </row>
    <row r="57" spans="1:24" ht="31.5">
      <c r="A57" s="44" t="s">
        <v>218</v>
      </c>
      <c r="B57" s="59" t="s">
        <v>93</v>
      </c>
      <c r="C57" s="60">
        <v>634</v>
      </c>
      <c r="D57" s="48"/>
      <c r="E57" s="71">
        <f t="shared" si="19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9"/>
      <c r="R57" s="49"/>
      <c r="S57" s="49"/>
    </row>
    <row r="58" spans="1:24" ht="31.5">
      <c r="A58" s="44" t="s">
        <v>219</v>
      </c>
      <c r="B58" s="59" t="s">
        <v>220</v>
      </c>
      <c r="C58" s="60">
        <v>810</v>
      </c>
      <c r="D58" s="53"/>
      <c r="E58" s="71">
        <f t="shared" si="19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54"/>
      <c r="R58" s="54"/>
      <c r="S58" s="54"/>
    </row>
    <row r="59" spans="1:24" ht="15.75">
      <c r="A59" s="44" t="s">
        <v>91</v>
      </c>
      <c r="B59" s="59" t="s">
        <v>221</v>
      </c>
      <c r="C59" s="60">
        <v>862</v>
      </c>
      <c r="D59" s="53"/>
      <c r="E59" s="71">
        <f t="shared" si="19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54"/>
      <c r="R59" s="54"/>
      <c r="S59" s="54"/>
    </row>
    <row r="60" spans="1:24" ht="31.5">
      <c r="A60" s="44" t="s">
        <v>92</v>
      </c>
      <c r="B60" s="59" t="s">
        <v>222</v>
      </c>
      <c r="C60" s="60">
        <v>863</v>
      </c>
      <c r="D60" s="53"/>
      <c r="E60" s="71">
        <f t="shared" si="19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54"/>
      <c r="R60" s="54"/>
      <c r="S60" s="54"/>
    </row>
    <row r="61" spans="1:24" ht="15.75">
      <c r="A61" s="42" t="s">
        <v>95</v>
      </c>
      <c r="B61" s="50" t="s">
        <v>96</v>
      </c>
      <c r="C61" s="51" t="s">
        <v>19</v>
      </c>
      <c r="D61" s="51"/>
      <c r="E61" s="70">
        <f>+E62</f>
        <v>0</v>
      </c>
      <c r="F61" s="70">
        <f t="shared" ref="F61:S61" si="20">+F62</f>
        <v>0</v>
      </c>
      <c r="G61" s="70">
        <f t="shared" si="20"/>
        <v>0</v>
      </c>
      <c r="H61" s="70">
        <f t="shared" si="20"/>
        <v>0</v>
      </c>
      <c r="I61" s="70">
        <f t="shared" si="20"/>
        <v>0</v>
      </c>
      <c r="J61" s="70">
        <f t="shared" si="20"/>
        <v>0</v>
      </c>
      <c r="K61" s="70">
        <f t="shared" si="20"/>
        <v>0</v>
      </c>
      <c r="L61" s="70">
        <f t="shared" si="20"/>
        <v>0</v>
      </c>
      <c r="M61" s="70">
        <f t="shared" si="20"/>
        <v>0</v>
      </c>
      <c r="N61" s="70">
        <f t="shared" si="20"/>
        <v>0</v>
      </c>
      <c r="O61" s="70">
        <f t="shared" si="20"/>
        <v>0</v>
      </c>
      <c r="P61" s="70">
        <f t="shared" si="20"/>
        <v>0</v>
      </c>
      <c r="Q61" s="55">
        <f t="shared" si="20"/>
        <v>0</v>
      </c>
      <c r="R61" s="55">
        <f t="shared" si="20"/>
        <v>0</v>
      </c>
      <c r="S61" s="55">
        <f t="shared" si="20"/>
        <v>0</v>
      </c>
    </row>
    <row r="62" spans="1:24" ht="31.5">
      <c r="A62" s="45" t="s">
        <v>98</v>
      </c>
      <c r="B62" s="52" t="s">
        <v>97</v>
      </c>
      <c r="C62" s="53">
        <v>831</v>
      </c>
      <c r="D62" s="53"/>
      <c r="E62" s="71">
        <f>SUM(F62:S62)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54"/>
      <c r="R62" s="54"/>
      <c r="S62" s="54"/>
    </row>
    <row r="63" spans="1:24" ht="15.75">
      <c r="A63" s="42" t="s">
        <v>100</v>
      </c>
      <c r="B63" s="50" t="s">
        <v>94</v>
      </c>
      <c r="C63" s="51" t="s">
        <v>19</v>
      </c>
      <c r="D63" s="57"/>
      <c r="E63" s="70">
        <f>SUM(F63:P63)</f>
        <v>0</v>
      </c>
      <c r="F63" s="70">
        <f>F64+F66+F67+F73+F74</f>
        <v>0</v>
      </c>
      <c r="G63" s="70">
        <f>G64+G66+G67+G73+G74</f>
        <v>0</v>
      </c>
      <c r="H63" s="70">
        <f t="shared" ref="H63:P63" si="21">H64+H66+H67+H73+H74</f>
        <v>0</v>
      </c>
      <c r="I63" s="70">
        <f t="shared" si="21"/>
        <v>0</v>
      </c>
      <c r="J63" s="70">
        <f t="shared" si="21"/>
        <v>0</v>
      </c>
      <c r="K63" s="70">
        <f t="shared" si="21"/>
        <v>0</v>
      </c>
      <c r="L63" s="70">
        <f t="shared" si="21"/>
        <v>0</v>
      </c>
      <c r="M63" s="70">
        <f t="shared" si="21"/>
        <v>0</v>
      </c>
      <c r="N63" s="70">
        <f t="shared" si="21"/>
        <v>0</v>
      </c>
      <c r="O63" s="70">
        <f t="shared" si="21"/>
        <v>0</v>
      </c>
      <c r="P63" s="70">
        <f t="shared" si="21"/>
        <v>0</v>
      </c>
      <c r="Q63" s="55">
        <f t="shared" ref="Q63:S63" si="22">+Q64+Q65+Q66+Q67+Q75</f>
        <v>0</v>
      </c>
      <c r="R63" s="55">
        <f t="shared" si="22"/>
        <v>0</v>
      </c>
      <c r="S63" s="55">
        <f t="shared" si="22"/>
        <v>0</v>
      </c>
      <c r="T63" s="72" t="s">
        <v>244</v>
      </c>
    </row>
    <row r="64" spans="1:24" ht="67.150000000000006" customHeight="1">
      <c r="A64" s="45" t="s">
        <v>238</v>
      </c>
      <c r="B64" s="52" t="s">
        <v>101</v>
      </c>
      <c r="C64" s="53">
        <v>241</v>
      </c>
      <c r="D64" s="53"/>
      <c r="E64" s="71">
        <f>SUM(F64:S64)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54"/>
      <c r="R64" s="54"/>
      <c r="S64" s="54"/>
      <c r="X64" s="4"/>
    </row>
    <row r="65" spans="1:19" ht="15.75" hidden="1">
      <c r="A65" s="45"/>
      <c r="B65" s="52"/>
      <c r="C65" s="53"/>
      <c r="D65" s="53"/>
      <c r="E65" s="71">
        <f>SUM(F65:S65)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54"/>
      <c r="R65" s="54"/>
      <c r="S65" s="54"/>
    </row>
    <row r="66" spans="1:19" ht="31.5">
      <c r="A66" s="45" t="s">
        <v>103</v>
      </c>
      <c r="B66" s="52" t="s">
        <v>102</v>
      </c>
      <c r="C66" s="53">
        <v>243</v>
      </c>
      <c r="D66" s="53"/>
      <c r="E66" s="71">
        <f>SUM(F66:S66)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54"/>
      <c r="R66" s="54"/>
      <c r="S66" s="54"/>
    </row>
    <row r="67" spans="1:19" ht="15.75">
      <c r="A67" s="62" t="s">
        <v>104</v>
      </c>
      <c r="B67" s="63" t="s">
        <v>105</v>
      </c>
      <c r="C67" s="64">
        <v>244</v>
      </c>
      <c r="D67" s="64"/>
      <c r="E67" s="70">
        <f>SUM(F67:S67)</f>
        <v>0</v>
      </c>
      <c r="F67" s="70">
        <f>F69+F70+F71</f>
        <v>0</v>
      </c>
      <c r="G67" s="70">
        <f>G69+G70+G71</f>
        <v>0</v>
      </c>
      <c r="H67" s="70">
        <f t="shared" ref="H67:O67" si="23">H69+H70+H71</f>
        <v>0</v>
      </c>
      <c r="I67" s="70">
        <f>I69+I70+I71</f>
        <v>0</v>
      </c>
      <c r="J67" s="70">
        <f>267454.21+J69+J71-10697.89-256756.32</f>
        <v>0</v>
      </c>
      <c r="K67" s="70">
        <f>K69+K70+K71</f>
        <v>0</v>
      </c>
      <c r="L67" s="70">
        <v>0</v>
      </c>
      <c r="M67" s="70">
        <f t="shared" si="23"/>
        <v>0</v>
      </c>
      <c r="N67" s="70">
        <f>N69+N70+N71</f>
        <v>0</v>
      </c>
      <c r="O67" s="70">
        <f t="shared" si="23"/>
        <v>0</v>
      </c>
      <c r="P67" s="70">
        <f>P69+P70+P71</f>
        <v>0</v>
      </c>
      <c r="Q67" s="55"/>
      <c r="R67" s="55"/>
      <c r="S67" s="55"/>
    </row>
    <row r="68" spans="1:19" ht="15.75">
      <c r="A68" s="65" t="s">
        <v>121</v>
      </c>
      <c r="B68" s="52"/>
      <c r="C68" s="53"/>
      <c r="D68" s="53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54"/>
      <c r="R68" s="54"/>
      <c r="S68" s="54"/>
    </row>
    <row r="69" spans="1:19" ht="15.75">
      <c r="A69" s="65" t="s">
        <v>123</v>
      </c>
      <c r="B69" s="52" t="s">
        <v>127</v>
      </c>
      <c r="C69" s="53">
        <v>244</v>
      </c>
      <c r="D69" s="53"/>
      <c r="E69" s="71">
        <f t="shared" ref="E69:E74" si="24">SUM(F69:S69)</f>
        <v>0</v>
      </c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54"/>
      <c r="R69" s="54"/>
      <c r="S69" s="54"/>
    </row>
    <row r="70" spans="1:19" ht="15.75">
      <c r="A70" s="65" t="s">
        <v>124</v>
      </c>
      <c r="B70" s="52" t="s">
        <v>128</v>
      </c>
      <c r="C70" s="53">
        <v>244</v>
      </c>
      <c r="D70" s="53"/>
      <c r="E70" s="71">
        <f t="shared" si="24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54"/>
      <c r="R70" s="54"/>
      <c r="S70" s="54"/>
    </row>
    <row r="71" spans="1:19" ht="15.75">
      <c r="A71" s="65" t="s">
        <v>125</v>
      </c>
      <c r="B71" s="52" t="s">
        <v>129</v>
      </c>
      <c r="C71" s="53">
        <v>244</v>
      </c>
      <c r="D71" s="53"/>
      <c r="E71" s="71">
        <f t="shared" si="24"/>
        <v>0</v>
      </c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54"/>
      <c r="R71" s="54"/>
      <c r="S71" s="54"/>
    </row>
    <row r="72" spans="1:19" ht="15.75">
      <c r="A72" s="65" t="s">
        <v>126</v>
      </c>
      <c r="B72" s="52"/>
      <c r="C72" s="53"/>
      <c r="D72" s="53"/>
      <c r="E72" s="71">
        <f t="shared" si="24"/>
        <v>0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54"/>
      <c r="R72" s="54"/>
      <c r="S72" s="54"/>
    </row>
    <row r="73" spans="1:19" ht="31.5">
      <c r="A73" s="66" t="s">
        <v>239</v>
      </c>
      <c r="B73" s="76" t="s">
        <v>122</v>
      </c>
      <c r="C73" s="77">
        <v>246</v>
      </c>
      <c r="D73" s="77"/>
      <c r="E73" s="105">
        <f t="shared" si="24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54"/>
      <c r="R73" s="54"/>
      <c r="S73" s="54"/>
    </row>
    <row r="74" spans="1:19" ht="15.75">
      <c r="A74" s="68" t="s">
        <v>236</v>
      </c>
      <c r="B74" s="64" t="s">
        <v>240</v>
      </c>
      <c r="C74" s="64">
        <v>247</v>
      </c>
      <c r="D74" s="64"/>
      <c r="E74" s="70">
        <f t="shared" si="24"/>
        <v>0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54"/>
      <c r="R74" s="54"/>
      <c r="S74" s="54"/>
    </row>
    <row r="75" spans="1:19" ht="31.5">
      <c r="A75" s="45" t="s">
        <v>120</v>
      </c>
      <c r="B75" s="67" t="s">
        <v>241</v>
      </c>
      <c r="C75" s="53">
        <v>400</v>
      </c>
      <c r="D75" s="53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S75" si="25">H76+H77</f>
        <v>0</v>
      </c>
      <c r="I75" s="71">
        <f t="shared" si="25"/>
        <v>0</v>
      </c>
      <c r="J75" s="71">
        <f t="shared" si="25"/>
        <v>0</v>
      </c>
      <c r="K75" s="71">
        <f t="shared" si="25"/>
        <v>0</v>
      </c>
      <c r="L75" s="71">
        <f t="shared" si="25"/>
        <v>0</v>
      </c>
      <c r="M75" s="71">
        <f t="shared" si="25"/>
        <v>0</v>
      </c>
      <c r="N75" s="71">
        <f t="shared" si="25"/>
        <v>0</v>
      </c>
      <c r="O75" s="71">
        <f t="shared" si="25"/>
        <v>0</v>
      </c>
      <c r="P75" s="71">
        <f t="shared" si="25"/>
        <v>0</v>
      </c>
      <c r="Q75" s="49">
        <f t="shared" si="25"/>
        <v>0</v>
      </c>
      <c r="R75" s="49">
        <f t="shared" si="25"/>
        <v>0</v>
      </c>
      <c r="S75" s="49">
        <f t="shared" si="25"/>
        <v>0</v>
      </c>
    </row>
    <row r="76" spans="1:19" ht="47.25">
      <c r="A76" s="45" t="s">
        <v>106</v>
      </c>
      <c r="B76" s="67" t="s">
        <v>242</v>
      </c>
      <c r="C76" s="53">
        <v>406</v>
      </c>
      <c r="D76" s="53"/>
      <c r="E76" s="71">
        <f>SUM(F76:S76)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54"/>
      <c r="R76" s="54"/>
      <c r="S76" s="54"/>
    </row>
    <row r="77" spans="1:19" ht="31.5">
      <c r="A77" s="45" t="s">
        <v>107</v>
      </c>
      <c r="B77" s="67" t="s">
        <v>243</v>
      </c>
      <c r="C77" s="53">
        <v>407</v>
      </c>
      <c r="D77" s="53"/>
      <c r="E77" s="71">
        <f>SUM(F77:S77)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54"/>
      <c r="R77" s="54"/>
      <c r="S77" s="54"/>
    </row>
    <row r="78" spans="1:19" ht="15.75">
      <c r="A78" s="45" t="s">
        <v>263</v>
      </c>
      <c r="B78" s="67" t="s">
        <v>264</v>
      </c>
      <c r="C78" s="53">
        <v>880</v>
      </c>
      <c r="D78" s="53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54"/>
      <c r="R78" s="54"/>
      <c r="S78" s="54"/>
    </row>
    <row r="79" spans="1:19" ht="15.75">
      <c r="A79" s="42" t="s">
        <v>108</v>
      </c>
      <c r="B79" s="50" t="s">
        <v>109</v>
      </c>
      <c r="C79" s="51">
        <v>100</v>
      </c>
      <c r="D79" s="51"/>
      <c r="E79" s="70">
        <f>E80+E81+E82</f>
        <v>0</v>
      </c>
      <c r="F79" s="70">
        <f t="shared" ref="F79:S79" si="26">F80+F81+F82</f>
        <v>0</v>
      </c>
      <c r="G79" s="70">
        <f t="shared" si="26"/>
        <v>0</v>
      </c>
      <c r="H79" s="70">
        <f t="shared" si="26"/>
        <v>0</v>
      </c>
      <c r="I79" s="70">
        <f t="shared" si="26"/>
        <v>0</v>
      </c>
      <c r="J79" s="70">
        <f t="shared" si="26"/>
        <v>0</v>
      </c>
      <c r="K79" s="70">
        <f t="shared" si="26"/>
        <v>0</v>
      </c>
      <c r="L79" s="70">
        <f t="shared" si="26"/>
        <v>0</v>
      </c>
      <c r="M79" s="70">
        <f t="shared" si="26"/>
        <v>0</v>
      </c>
      <c r="N79" s="70">
        <f t="shared" si="26"/>
        <v>0</v>
      </c>
      <c r="O79" s="70">
        <f t="shared" si="26"/>
        <v>0</v>
      </c>
      <c r="P79" s="70">
        <f t="shared" si="26"/>
        <v>0</v>
      </c>
      <c r="Q79" s="55">
        <f t="shared" si="26"/>
        <v>0</v>
      </c>
      <c r="R79" s="55">
        <f t="shared" si="26"/>
        <v>0</v>
      </c>
      <c r="S79" s="55">
        <f t="shared" si="26"/>
        <v>0</v>
      </c>
    </row>
    <row r="80" spans="1:19" ht="31.5">
      <c r="A80" s="45" t="s">
        <v>111</v>
      </c>
      <c r="B80" s="52" t="s">
        <v>110</v>
      </c>
      <c r="C80" s="53"/>
      <c r="D80" s="53"/>
      <c r="E80" s="71">
        <f>SUM(F80:S80)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54"/>
      <c r="R80" s="54"/>
      <c r="S80" s="54"/>
    </row>
    <row r="81" spans="1:19" ht="15.75">
      <c r="A81" s="45" t="s">
        <v>112</v>
      </c>
      <c r="B81" s="52" t="s">
        <v>113</v>
      </c>
      <c r="C81" s="53"/>
      <c r="D81" s="53"/>
      <c r="E81" s="71">
        <f>SUM(F81:S81)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54"/>
      <c r="R81" s="54"/>
      <c r="S81" s="54"/>
    </row>
    <row r="82" spans="1:19" ht="15.75">
      <c r="A82" s="45" t="s">
        <v>115</v>
      </c>
      <c r="B82" s="52" t="s">
        <v>114</v>
      </c>
      <c r="C82" s="53"/>
      <c r="D82" s="53"/>
      <c r="E82" s="71">
        <f>SUM(F82:S82)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54"/>
      <c r="R82" s="54"/>
      <c r="S82" s="54"/>
    </row>
    <row r="83" spans="1:19" ht="15.75">
      <c r="A83" s="42" t="s">
        <v>116</v>
      </c>
      <c r="B83" s="50" t="s">
        <v>117</v>
      </c>
      <c r="C83" s="51" t="s">
        <v>19</v>
      </c>
      <c r="D83" s="51"/>
      <c r="E83" s="70">
        <f>E84</f>
        <v>0</v>
      </c>
      <c r="F83" s="70">
        <f t="shared" ref="F83:S83" si="27">F84</f>
        <v>0</v>
      </c>
      <c r="G83" s="70">
        <f t="shared" si="27"/>
        <v>0</v>
      </c>
      <c r="H83" s="70">
        <f t="shared" si="27"/>
        <v>0</v>
      </c>
      <c r="I83" s="70">
        <f t="shared" si="27"/>
        <v>0</v>
      </c>
      <c r="J83" s="70">
        <f t="shared" si="27"/>
        <v>0</v>
      </c>
      <c r="K83" s="70">
        <f t="shared" si="27"/>
        <v>0</v>
      </c>
      <c r="L83" s="70">
        <f t="shared" si="27"/>
        <v>0</v>
      </c>
      <c r="M83" s="70">
        <f t="shared" si="27"/>
        <v>0</v>
      </c>
      <c r="N83" s="70">
        <f t="shared" si="27"/>
        <v>0</v>
      </c>
      <c r="O83" s="70">
        <f t="shared" si="27"/>
        <v>0</v>
      </c>
      <c r="P83" s="70">
        <f t="shared" si="27"/>
        <v>0</v>
      </c>
      <c r="Q83" s="55">
        <f t="shared" si="27"/>
        <v>0</v>
      </c>
      <c r="R83" s="55">
        <f t="shared" si="27"/>
        <v>0</v>
      </c>
      <c r="S83" s="55">
        <f t="shared" si="27"/>
        <v>0</v>
      </c>
    </row>
    <row r="84" spans="1:19" ht="31.5">
      <c r="A84" s="45" t="s">
        <v>119</v>
      </c>
      <c r="B84" s="52" t="s">
        <v>118</v>
      </c>
      <c r="C84" s="53">
        <v>610</v>
      </c>
      <c r="D84" s="53"/>
      <c r="E84" s="99">
        <f>SUM(F84:S84)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54"/>
      <c r="R84" s="54"/>
      <c r="S84" s="5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40625" defaultRowHeight="15"/>
  <cols>
    <col min="1" max="1" width="78.28515625" style="2" customWidth="1"/>
    <col min="2" max="2" width="9.140625" style="5"/>
    <col min="3" max="3" width="14.5703125" style="3" customWidth="1"/>
    <col min="4" max="4" width="14.5703125" style="1" customWidth="1"/>
    <col min="5" max="5" width="24.140625" style="1" customWidth="1"/>
    <col min="6" max="6" width="23.7109375" style="1" customWidth="1"/>
    <col min="7" max="7" width="10.7109375" style="1" customWidth="1"/>
    <col min="8" max="8" width="15.140625" style="1" customWidth="1"/>
    <col min="9" max="9" width="10.5703125" style="1" customWidth="1"/>
    <col min="10" max="10" width="11.7109375" style="1" customWidth="1"/>
    <col min="11" max="11" width="10.5703125" style="1" customWidth="1"/>
    <col min="12" max="12" width="19" style="1" customWidth="1"/>
    <col min="13" max="13" width="22.140625" style="1" customWidth="1"/>
    <col min="14" max="14" width="17.7109375" style="1" customWidth="1"/>
    <col min="15" max="15" width="19" style="1" customWidth="1"/>
    <col min="16" max="16" width="19.28515625" style="1" customWidth="1"/>
    <col min="17" max="17" width="13" style="1" hidden="1" customWidth="1"/>
    <col min="18" max="18" width="11.7109375" style="1" hidden="1" customWidth="1"/>
    <col min="19" max="19" width="13.140625" hidden="1" customWidth="1"/>
    <col min="20" max="25" width="9.140625" customWidth="1"/>
  </cols>
  <sheetData>
    <row r="1" spans="1:19" ht="31.9" customHeight="1">
      <c r="A1" s="143" t="s">
        <v>274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9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6" t="s">
        <v>192</v>
      </c>
      <c r="F2" s="146" t="s">
        <v>161</v>
      </c>
      <c r="G2" s="147" t="s">
        <v>162</v>
      </c>
      <c r="H2" s="151"/>
      <c r="I2" s="151"/>
      <c r="J2" s="151"/>
      <c r="K2" s="152"/>
      <c r="L2" s="153" t="s">
        <v>163</v>
      </c>
      <c r="M2" s="146" t="s">
        <v>272</v>
      </c>
      <c r="N2" s="146"/>
      <c r="O2" s="146"/>
      <c r="P2" s="146"/>
      <c r="Q2" s="146"/>
      <c r="R2" s="146"/>
    </row>
    <row r="3" spans="1:19" s="4" customFormat="1" ht="271.5" customHeight="1">
      <c r="A3" s="144"/>
      <c r="B3" s="145"/>
      <c r="C3" s="144"/>
      <c r="D3" s="144"/>
      <c r="E3" s="146"/>
      <c r="F3" s="146"/>
      <c r="G3" s="69"/>
      <c r="H3" s="69"/>
      <c r="I3" s="69"/>
      <c r="J3" s="69"/>
      <c r="K3" s="69"/>
      <c r="L3" s="154"/>
      <c r="M3" s="69" t="s">
        <v>203</v>
      </c>
      <c r="N3" s="69" t="s">
        <v>204</v>
      </c>
      <c r="O3" s="69" t="s">
        <v>167</v>
      </c>
      <c r="P3" s="69" t="s">
        <v>205</v>
      </c>
      <c r="Q3" s="74"/>
      <c r="R3" s="69"/>
      <c r="S3" s="69"/>
    </row>
    <row r="4" spans="1:19" ht="15.75">
      <c r="A4" s="41">
        <v>1</v>
      </c>
      <c r="B4" s="47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8">
        <v>12</v>
      </c>
      <c r="M4" s="48">
        <v>13</v>
      </c>
      <c r="N4" s="48">
        <v>14</v>
      </c>
      <c r="O4" s="48">
        <v>15</v>
      </c>
      <c r="P4" s="48">
        <v>16</v>
      </c>
      <c r="Q4" s="48">
        <v>14</v>
      </c>
      <c r="R4" s="48">
        <v>15</v>
      </c>
      <c r="S4" s="48">
        <v>16</v>
      </c>
    </row>
    <row r="5" spans="1:19" ht="15.75">
      <c r="A5" s="41" t="s">
        <v>17</v>
      </c>
      <c r="B5" s="47" t="s">
        <v>18</v>
      </c>
      <c r="C5" s="48" t="s">
        <v>19</v>
      </c>
      <c r="D5" s="48" t="s">
        <v>19</v>
      </c>
      <c r="E5" s="90">
        <f>SUM(F5:S5)</f>
        <v>0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1:19" ht="15.75">
      <c r="A6" s="41" t="s">
        <v>20</v>
      </c>
      <c r="B6" s="47" t="s">
        <v>21</v>
      </c>
      <c r="C6" s="48" t="s">
        <v>19</v>
      </c>
      <c r="D6" s="48" t="s">
        <v>19</v>
      </c>
      <c r="E6" s="90"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 t="e">
        <f>+Q5+Q7-Q29</f>
        <v>#REF!</v>
      </c>
      <c r="R6" s="49" t="e">
        <f>+R5+R7-R29</f>
        <v>#REF!</v>
      </c>
      <c r="S6" s="49" t="e">
        <f>+S5+S7-S29</f>
        <v>#REF!</v>
      </c>
    </row>
    <row r="7" spans="1:19" ht="15.75">
      <c r="A7" s="39" t="s">
        <v>22</v>
      </c>
      <c r="B7" s="40" t="s">
        <v>28</v>
      </c>
      <c r="C7" s="33"/>
      <c r="D7" s="33"/>
      <c r="E7" s="34">
        <f>E8+E10+E14+E17+E21+E23</f>
        <v>0</v>
      </c>
      <c r="F7" s="34">
        <f t="shared" ref="F7:S7" si="0">+F8+F10+F14+F17+F21+F23</f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si="0"/>
        <v>0</v>
      </c>
      <c r="M7" s="34">
        <f t="shared" si="0"/>
        <v>0</v>
      </c>
      <c r="N7" s="34">
        <f t="shared" si="0"/>
        <v>0</v>
      </c>
      <c r="O7" s="34">
        <f t="shared" si="0"/>
        <v>0</v>
      </c>
      <c r="P7" s="34">
        <f t="shared" si="0"/>
        <v>0</v>
      </c>
      <c r="Q7" s="38" t="e">
        <f t="shared" si="0"/>
        <v>#REF!</v>
      </c>
      <c r="R7" s="38" t="e">
        <f t="shared" si="0"/>
        <v>#REF!</v>
      </c>
      <c r="S7" s="38" t="e">
        <f t="shared" si="0"/>
        <v>#REF!</v>
      </c>
    </row>
    <row r="8" spans="1:19" ht="31.5">
      <c r="A8" s="42" t="s">
        <v>201</v>
      </c>
      <c r="B8" s="50" t="s">
        <v>29</v>
      </c>
      <c r="C8" s="51">
        <v>120</v>
      </c>
      <c r="D8" s="51"/>
      <c r="E8" s="70">
        <f>E9</f>
        <v>0</v>
      </c>
      <c r="F8" s="70">
        <f t="shared" ref="F8:R8" si="1">F9</f>
        <v>0</v>
      </c>
      <c r="G8" s="70">
        <f t="shared" si="1"/>
        <v>0</v>
      </c>
      <c r="H8" s="70">
        <f t="shared" si="1"/>
        <v>0</v>
      </c>
      <c r="I8" s="70">
        <f t="shared" si="1"/>
        <v>0</v>
      </c>
      <c r="J8" s="70">
        <f>J9</f>
        <v>0</v>
      </c>
      <c r="K8" s="70">
        <f t="shared" si="1"/>
        <v>0</v>
      </c>
      <c r="L8" s="70">
        <f t="shared" si="1"/>
        <v>0</v>
      </c>
      <c r="M8" s="70">
        <f t="shared" si="1"/>
        <v>0</v>
      </c>
      <c r="N8" s="70">
        <f t="shared" si="1"/>
        <v>0</v>
      </c>
      <c r="O8" s="70">
        <f>O9</f>
        <v>0</v>
      </c>
      <c r="P8" s="70">
        <f>P9</f>
        <v>0</v>
      </c>
      <c r="Q8" s="55">
        <f t="shared" si="1"/>
        <v>0</v>
      </c>
      <c r="R8" s="55">
        <f t="shared" si="1"/>
        <v>0</v>
      </c>
      <c r="S8" s="55">
        <f>S9</f>
        <v>0</v>
      </c>
    </row>
    <row r="9" spans="1:19" ht="15.75">
      <c r="A9" s="45" t="s">
        <v>207</v>
      </c>
      <c r="B9" s="52" t="s">
        <v>30</v>
      </c>
      <c r="C9" s="53"/>
      <c r="D9" s="53"/>
      <c r="E9" s="71">
        <f>O9</f>
        <v>0</v>
      </c>
      <c r="F9" s="99"/>
      <c r="G9" s="99"/>
      <c r="H9" s="99"/>
      <c r="I9" s="99"/>
      <c r="J9" s="99"/>
      <c r="K9" s="99"/>
      <c r="L9" s="99"/>
      <c r="M9" s="99"/>
      <c r="N9" s="99"/>
      <c r="O9" s="99">
        <f>O29-O5</f>
        <v>0</v>
      </c>
      <c r="P9" s="78"/>
      <c r="Q9" s="54"/>
      <c r="R9" s="54"/>
      <c r="S9" s="54"/>
    </row>
    <row r="10" spans="1:19" ht="31.5">
      <c r="A10" s="42" t="s">
        <v>24</v>
      </c>
      <c r="B10" s="50" t="s">
        <v>31</v>
      </c>
      <c r="C10" s="51">
        <v>130</v>
      </c>
      <c r="D10" s="51"/>
      <c r="E10" s="70">
        <f>+E11+E12+E13</f>
        <v>0</v>
      </c>
      <c r="F10" s="70">
        <f t="shared" ref="F10:S10" si="2">+F11+F12+F13</f>
        <v>0</v>
      </c>
      <c r="G10" s="70">
        <f t="shared" si="2"/>
        <v>0</v>
      </c>
      <c r="H10" s="70">
        <f t="shared" si="2"/>
        <v>0</v>
      </c>
      <c r="I10" s="70">
        <f t="shared" si="2"/>
        <v>0</v>
      </c>
      <c r="J10" s="70">
        <f>+J11+J12+J13</f>
        <v>0</v>
      </c>
      <c r="K10" s="70">
        <f t="shared" ref="K10:L10" si="3">+K11+K12+K13</f>
        <v>0</v>
      </c>
      <c r="L10" s="70">
        <f t="shared" si="3"/>
        <v>0</v>
      </c>
      <c r="M10" s="70">
        <f t="shared" si="2"/>
        <v>0</v>
      </c>
      <c r="N10" s="70">
        <f t="shared" si="2"/>
        <v>0</v>
      </c>
      <c r="O10" s="70">
        <f>+O11+O12+O13</f>
        <v>0</v>
      </c>
      <c r="P10" s="70">
        <f>+P11+P12+P13</f>
        <v>0</v>
      </c>
      <c r="Q10" s="55">
        <f t="shared" si="2"/>
        <v>0</v>
      </c>
      <c r="R10" s="55">
        <f t="shared" si="2"/>
        <v>0</v>
      </c>
      <c r="S10" s="55">
        <f t="shared" si="2"/>
        <v>0</v>
      </c>
    </row>
    <row r="11" spans="1:19" ht="63">
      <c r="A11" s="44" t="s">
        <v>32</v>
      </c>
      <c r="B11" s="52" t="s">
        <v>33</v>
      </c>
      <c r="C11" s="53">
        <v>130</v>
      </c>
      <c r="D11" s="54"/>
      <c r="E11" s="71">
        <f>F11</f>
        <v>0</v>
      </c>
      <c r="F11" s="78">
        <f>F29-F5-F27</f>
        <v>0</v>
      </c>
      <c r="G11" s="78">
        <f>G29-G5-G27</f>
        <v>0</v>
      </c>
      <c r="H11" s="99"/>
      <c r="I11" s="99"/>
      <c r="J11" s="99"/>
      <c r="K11" s="99"/>
      <c r="L11" s="99"/>
      <c r="M11" s="99"/>
      <c r="N11" s="99"/>
      <c r="O11" s="99"/>
      <c r="P11" s="99"/>
      <c r="Q11" s="54"/>
      <c r="R11" s="54"/>
      <c r="S11" s="54"/>
    </row>
    <row r="12" spans="1:19" ht="47.25">
      <c r="A12" s="45" t="s">
        <v>25</v>
      </c>
      <c r="B12" s="52" t="s">
        <v>34</v>
      </c>
      <c r="C12" s="53">
        <v>130</v>
      </c>
      <c r="D12" s="53"/>
      <c r="E12" s="71">
        <v>0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54"/>
      <c r="R12" s="54"/>
      <c r="S12" s="54"/>
    </row>
    <row r="13" spans="1:19" ht="15.75">
      <c r="A13" s="45" t="s">
        <v>199</v>
      </c>
      <c r="B13" s="52" t="s">
        <v>198</v>
      </c>
      <c r="C13" s="53">
        <v>130</v>
      </c>
      <c r="D13" s="53"/>
      <c r="E13" s="71">
        <f>M13+N13+O13</f>
        <v>0</v>
      </c>
      <c r="F13" s="99"/>
      <c r="G13" s="99"/>
      <c r="H13" s="99"/>
      <c r="I13" s="99"/>
      <c r="J13" s="99"/>
      <c r="K13" s="99"/>
      <c r="L13" s="99"/>
      <c r="M13" s="78">
        <f>M29-M5-M27</f>
        <v>0</v>
      </c>
      <c r="N13" s="78">
        <f>N29-N5-N27</f>
        <v>0</v>
      </c>
      <c r="O13" s="78"/>
      <c r="P13" s="99"/>
      <c r="Q13" s="54"/>
      <c r="R13" s="54"/>
      <c r="S13" s="54"/>
    </row>
    <row r="14" spans="1:19" ht="15.75">
      <c r="A14" s="42" t="s">
        <v>26</v>
      </c>
      <c r="B14" s="50" t="s">
        <v>35</v>
      </c>
      <c r="C14" s="51">
        <v>140</v>
      </c>
      <c r="D14" s="51"/>
      <c r="E14" s="70">
        <f>+E15+E16</f>
        <v>0</v>
      </c>
      <c r="F14" s="70">
        <f>+F15+F16</f>
        <v>0</v>
      </c>
      <c r="G14" s="70">
        <f>+G15+G16</f>
        <v>0</v>
      </c>
      <c r="H14" s="70">
        <f t="shared" ref="H14:S14" si="4">+H15+H16</f>
        <v>0</v>
      </c>
      <c r="I14" s="70">
        <f t="shared" si="4"/>
        <v>0</v>
      </c>
      <c r="J14" s="70">
        <v>0</v>
      </c>
      <c r="K14" s="70">
        <f t="shared" ref="K14:L14" si="5">+K15+K16</f>
        <v>0</v>
      </c>
      <c r="L14" s="70">
        <f t="shared" si="5"/>
        <v>0</v>
      </c>
      <c r="M14" s="70">
        <f t="shared" si="4"/>
        <v>0</v>
      </c>
      <c r="N14" s="70">
        <f t="shared" si="4"/>
        <v>0</v>
      </c>
      <c r="O14" s="70">
        <f>+O15+O16</f>
        <v>0</v>
      </c>
      <c r="P14" s="70">
        <f t="shared" si="4"/>
        <v>0</v>
      </c>
      <c r="Q14" s="55">
        <f t="shared" si="4"/>
        <v>0</v>
      </c>
      <c r="R14" s="55">
        <f t="shared" si="4"/>
        <v>0</v>
      </c>
      <c r="S14" s="55">
        <f t="shared" si="4"/>
        <v>0</v>
      </c>
    </row>
    <row r="15" spans="1:19" ht="15.75">
      <c r="A15" s="45" t="s">
        <v>23</v>
      </c>
      <c r="B15" s="52" t="s">
        <v>36</v>
      </c>
      <c r="C15" s="53">
        <v>140</v>
      </c>
      <c r="D15" s="53"/>
      <c r="E15" s="71">
        <f>O15</f>
        <v>0</v>
      </c>
      <c r="F15" s="99"/>
      <c r="G15" s="99"/>
      <c r="H15" s="99"/>
      <c r="I15" s="99"/>
      <c r="J15" s="99"/>
      <c r="K15" s="99"/>
      <c r="L15" s="99"/>
      <c r="M15" s="99"/>
      <c r="N15" s="99"/>
      <c r="O15" s="78"/>
      <c r="P15" s="99"/>
      <c r="Q15" s="54"/>
      <c r="R15" s="54"/>
      <c r="S15" s="54"/>
    </row>
    <row r="16" spans="1:19" ht="15.75">
      <c r="A16" s="45"/>
      <c r="B16" s="52"/>
      <c r="C16" s="53"/>
      <c r="D16" s="53"/>
      <c r="E16" s="71">
        <f>O16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54"/>
      <c r="R16" s="54"/>
      <c r="S16" s="54"/>
    </row>
    <row r="17" spans="1:19" ht="15.75">
      <c r="A17" s="42" t="s">
        <v>27</v>
      </c>
      <c r="B17" s="50" t="s">
        <v>37</v>
      </c>
      <c r="C17" s="51">
        <v>150</v>
      </c>
      <c r="D17" s="51"/>
      <c r="E17" s="70">
        <f>E20+E18</f>
        <v>0</v>
      </c>
      <c r="F17" s="70">
        <f t="shared" ref="F17:S17" si="6">F18</f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>J18</f>
        <v>0</v>
      </c>
      <c r="K17" s="70">
        <v>0</v>
      </c>
      <c r="L17" s="70">
        <f t="shared" si="6"/>
        <v>0</v>
      </c>
      <c r="M17" s="70">
        <f t="shared" si="6"/>
        <v>0</v>
      </c>
      <c r="N17" s="70">
        <f t="shared" si="6"/>
        <v>0</v>
      </c>
      <c r="O17" s="70">
        <f>O18+O19+O20</f>
        <v>0</v>
      </c>
      <c r="P17" s="70">
        <f>P20</f>
        <v>0</v>
      </c>
      <c r="Q17" s="55">
        <f t="shared" si="6"/>
        <v>0</v>
      </c>
      <c r="R17" s="55">
        <f t="shared" si="6"/>
        <v>0</v>
      </c>
      <c r="S17" s="55">
        <f t="shared" si="6"/>
        <v>0</v>
      </c>
    </row>
    <row r="18" spans="1:19" ht="31.5">
      <c r="A18" s="44" t="s">
        <v>206</v>
      </c>
      <c r="B18" s="52" t="s">
        <v>209</v>
      </c>
      <c r="C18" s="53">
        <v>150</v>
      </c>
      <c r="D18" s="53"/>
      <c r="E18" s="71">
        <f>SUM(H18:S18)</f>
        <v>0</v>
      </c>
      <c r="F18" s="99"/>
      <c r="G18" s="99"/>
      <c r="H18" s="99"/>
      <c r="I18" s="78">
        <f>I29-I5-I20</f>
        <v>0</v>
      </c>
      <c r="J18" s="78">
        <f>J29-J5-J20</f>
        <v>0</v>
      </c>
      <c r="K18" s="78"/>
      <c r="L18" s="78"/>
      <c r="M18" s="99"/>
      <c r="N18" s="99"/>
      <c r="O18" s="99"/>
      <c r="P18" s="99"/>
      <c r="Q18" s="54"/>
      <c r="R18" s="54"/>
      <c r="S18" s="54"/>
    </row>
    <row r="19" spans="1:19" ht="15.75">
      <c r="A19" s="45" t="s">
        <v>40</v>
      </c>
      <c r="B19" s="52" t="s">
        <v>210</v>
      </c>
      <c r="C19" s="53">
        <v>150</v>
      </c>
      <c r="D19" s="53"/>
      <c r="E19" s="71"/>
      <c r="F19" s="99"/>
      <c r="G19" s="99"/>
      <c r="H19" s="99"/>
      <c r="I19" s="78"/>
      <c r="J19" s="78"/>
      <c r="K19" s="78"/>
      <c r="L19" s="78"/>
      <c r="M19" s="99"/>
      <c r="N19" s="99"/>
      <c r="O19" s="99"/>
      <c r="P19" s="99"/>
      <c r="Q19" s="54"/>
      <c r="R19" s="54"/>
      <c r="S19" s="54"/>
    </row>
    <row r="20" spans="1:19" ht="15.75">
      <c r="A20" s="45" t="s">
        <v>260</v>
      </c>
      <c r="B20" s="83" t="s">
        <v>261</v>
      </c>
      <c r="C20" s="82">
        <v>150</v>
      </c>
      <c r="D20" s="53"/>
      <c r="E20" s="71">
        <f>P20</f>
        <v>0</v>
      </c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>
        <f>P29-P5</f>
        <v>0</v>
      </c>
      <c r="Q20" s="54"/>
      <c r="R20" s="54"/>
      <c r="S20" s="54"/>
    </row>
    <row r="21" spans="1:19" ht="15.75">
      <c r="A21" s="42" t="s">
        <v>38</v>
      </c>
      <c r="B21" s="50" t="s">
        <v>39</v>
      </c>
      <c r="C21" s="51">
        <v>180</v>
      </c>
      <c r="D21" s="51"/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55" t="e">
        <f>+Q22+#REF!+#REF!</f>
        <v>#REF!</v>
      </c>
      <c r="R21" s="55" t="e">
        <f>+R22+#REF!+#REF!</f>
        <v>#REF!</v>
      </c>
      <c r="S21" s="55" t="e">
        <f>+S22+#REF!+#REF!</f>
        <v>#REF!</v>
      </c>
    </row>
    <row r="22" spans="1:19" ht="31.5">
      <c r="A22" s="44" t="s">
        <v>211</v>
      </c>
      <c r="B22" s="52"/>
      <c r="C22" s="53"/>
      <c r="D22" s="53"/>
      <c r="E22" s="71">
        <f>SUM(H22:S22)</f>
        <v>0</v>
      </c>
      <c r="F22" s="99"/>
      <c r="G22" s="99"/>
      <c r="H22" s="78">
        <v>0</v>
      </c>
      <c r="I22" s="78"/>
      <c r="J22" s="78"/>
      <c r="K22" s="78"/>
      <c r="L22" s="78"/>
      <c r="M22" s="99"/>
      <c r="N22" s="99"/>
      <c r="O22" s="99"/>
      <c r="P22" s="99"/>
      <c r="Q22" s="54"/>
      <c r="R22" s="54"/>
      <c r="S22" s="54"/>
    </row>
    <row r="23" spans="1:19" ht="31.5">
      <c r="A23" s="42" t="s">
        <v>41</v>
      </c>
      <c r="B23" s="50" t="s">
        <v>42</v>
      </c>
      <c r="C23" s="51"/>
      <c r="D23" s="51"/>
      <c r="E23" s="70">
        <f>E24+E25</f>
        <v>0</v>
      </c>
      <c r="F23" s="70">
        <f>F24+F25</f>
        <v>0</v>
      </c>
      <c r="G23" s="70">
        <f>G24+G25</f>
        <v>0</v>
      </c>
      <c r="H23" s="70">
        <f t="shared" ref="H23:O23" si="7">H24+H25</f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7"/>
        <v>0</v>
      </c>
      <c r="O23" s="70">
        <f t="shared" si="7"/>
        <v>0</v>
      </c>
      <c r="P23" s="70">
        <f>P24+P25</f>
        <v>0</v>
      </c>
      <c r="Q23" s="55">
        <f t="shared" ref="Q23:S23" si="8">Q24+Q25+Q26</f>
        <v>0</v>
      </c>
      <c r="R23" s="55">
        <f t="shared" si="8"/>
        <v>0</v>
      </c>
      <c r="S23" s="55">
        <f t="shared" si="8"/>
        <v>0</v>
      </c>
    </row>
    <row r="24" spans="1:19" ht="15.75">
      <c r="A24" s="45" t="s">
        <v>23</v>
      </c>
      <c r="B24" s="52"/>
      <c r="C24" s="53"/>
      <c r="D24" s="53"/>
      <c r="E24" s="7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54"/>
      <c r="R24" s="54"/>
      <c r="S24" s="54"/>
    </row>
    <row r="25" spans="1:19" ht="15.75">
      <c r="A25" s="45"/>
      <c r="B25" s="52"/>
      <c r="C25" s="53"/>
      <c r="D25" s="53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54"/>
      <c r="R25" s="54"/>
      <c r="S25" s="54"/>
    </row>
    <row r="26" spans="1:19" ht="15.75">
      <c r="A26" s="62" t="s">
        <v>43</v>
      </c>
      <c r="B26" s="63" t="s">
        <v>44</v>
      </c>
      <c r="C26" s="64" t="s">
        <v>19</v>
      </c>
      <c r="D26" s="64"/>
      <c r="E26" s="94">
        <f>E27</f>
        <v>0</v>
      </c>
      <c r="F26" s="94">
        <f>F27</f>
        <v>0</v>
      </c>
      <c r="G26" s="94">
        <f>G27</f>
        <v>0</v>
      </c>
      <c r="H26" s="94">
        <f t="shared" ref="H26:P26" si="9">H27</f>
        <v>0</v>
      </c>
      <c r="I26" s="94">
        <f t="shared" si="9"/>
        <v>0</v>
      </c>
      <c r="J26" s="94">
        <f t="shared" si="9"/>
        <v>0</v>
      </c>
      <c r="K26" s="94">
        <f t="shared" si="9"/>
        <v>0</v>
      </c>
      <c r="L26" s="94">
        <f t="shared" si="9"/>
        <v>0</v>
      </c>
      <c r="M26" s="94">
        <f t="shared" si="9"/>
        <v>0</v>
      </c>
      <c r="N26" s="94">
        <f t="shared" si="9"/>
        <v>0</v>
      </c>
      <c r="O26" s="94">
        <f t="shared" si="9"/>
        <v>0</v>
      </c>
      <c r="P26" s="94">
        <f t="shared" si="9"/>
        <v>0</v>
      </c>
      <c r="Q26" s="54"/>
      <c r="R26" s="54"/>
      <c r="S26" s="54"/>
    </row>
    <row r="27" spans="1:19" ht="47.25">
      <c r="A27" s="46" t="s">
        <v>190</v>
      </c>
      <c r="B27" s="52" t="s">
        <v>45</v>
      </c>
      <c r="C27" s="53">
        <v>510</v>
      </c>
      <c r="D27" s="53"/>
      <c r="E27" s="71">
        <f>F27+H27+L27</f>
        <v>0</v>
      </c>
      <c r="F27" s="99"/>
      <c r="G27" s="101"/>
      <c r="H27" s="78"/>
      <c r="I27" s="102"/>
      <c r="J27" s="78"/>
      <c r="K27" s="78"/>
      <c r="L27" s="78"/>
      <c r="M27" s="78"/>
      <c r="N27" s="99"/>
      <c r="O27" s="99"/>
      <c r="P27" s="99"/>
      <c r="Q27" s="54"/>
      <c r="R27" s="54"/>
      <c r="S27" s="54"/>
    </row>
    <row r="28" spans="1:19" ht="15.75">
      <c r="A28" s="45"/>
      <c r="B28" s="52"/>
      <c r="C28" s="53"/>
      <c r="D28" s="53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54"/>
      <c r="R28" s="54"/>
      <c r="S28" s="54"/>
    </row>
    <row r="29" spans="1:19" ht="15.75">
      <c r="A29" s="35" t="s">
        <v>46</v>
      </c>
      <c r="B29" s="36" t="s">
        <v>49</v>
      </c>
      <c r="C29" s="37" t="s">
        <v>19</v>
      </c>
      <c r="D29" s="37"/>
      <c r="E29" s="95">
        <f t="shared" ref="E29:S29" si="10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0"/>
        <v>0</v>
      </c>
      <c r="I29" s="95">
        <f>+I30+I43+I50+I54+I61+I63+I79+I83</f>
        <v>0</v>
      </c>
      <c r="J29" s="95">
        <f t="shared" si="10"/>
        <v>0</v>
      </c>
      <c r="K29" s="95">
        <f t="shared" si="10"/>
        <v>0</v>
      </c>
      <c r="L29" s="95">
        <f t="shared" si="10"/>
        <v>0</v>
      </c>
      <c r="M29" s="95">
        <f t="shared" si="10"/>
        <v>0</v>
      </c>
      <c r="N29" s="95">
        <f t="shared" si="10"/>
        <v>0</v>
      </c>
      <c r="O29" s="95">
        <f t="shared" si="10"/>
        <v>0</v>
      </c>
      <c r="P29" s="95">
        <f t="shared" si="10"/>
        <v>0</v>
      </c>
      <c r="Q29" s="38">
        <f t="shared" si="10"/>
        <v>0</v>
      </c>
      <c r="R29" s="38">
        <f t="shared" si="10"/>
        <v>0</v>
      </c>
      <c r="S29" s="38">
        <f t="shared" si="10"/>
        <v>0</v>
      </c>
    </row>
    <row r="30" spans="1:19" ht="31.5">
      <c r="A30" s="43" t="s">
        <v>47</v>
      </c>
      <c r="B30" s="56" t="s">
        <v>50</v>
      </c>
      <c r="C30" s="57" t="s">
        <v>19</v>
      </c>
      <c r="D30" s="57"/>
      <c r="E30" s="70">
        <f>+E31+E32+E33+E34+E37+E39+E40</f>
        <v>0</v>
      </c>
      <c r="F30" s="70">
        <f>+F31+F32+F33+F34+F37+F39+F40</f>
        <v>0</v>
      </c>
      <c r="G30" s="70">
        <f>+G31+G32+G33+G34+G37+G39+G40</f>
        <v>0</v>
      </c>
      <c r="H30" s="70">
        <f t="shared" ref="H30:S30" si="11">+H31+H32+H33+H34+H37+H39+H40</f>
        <v>0</v>
      </c>
      <c r="I30" s="70">
        <f t="shared" si="11"/>
        <v>0</v>
      </c>
      <c r="J30" s="70">
        <f>+J31+J32+J33+J34+J37+J39+J40</f>
        <v>0</v>
      </c>
      <c r="K30" s="70">
        <f t="shared" ref="K30:L30" si="12">+K31+K32+K33+K34+K37+K39+K40</f>
        <v>0</v>
      </c>
      <c r="L30" s="70">
        <f t="shared" si="12"/>
        <v>0</v>
      </c>
      <c r="M30" s="70">
        <f t="shared" si="11"/>
        <v>0</v>
      </c>
      <c r="N30" s="70">
        <f t="shared" si="11"/>
        <v>0</v>
      </c>
      <c r="O30" s="70">
        <f t="shared" si="11"/>
        <v>0</v>
      </c>
      <c r="P30" s="70">
        <f t="shared" si="11"/>
        <v>0</v>
      </c>
      <c r="Q30" s="70">
        <f t="shared" si="11"/>
        <v>0</v>
      </c>
      <c r="R30" s="70">
        <f t="shared" si="11"/>
        <v>0</v>
      </c>
      <c r="S30" s="70">
        <f t="shared" si="11"/>
        <v>0</v>
      </c>
    </row>
    <row r="31" spans="1:19" ht="31.5">
      <c r="A31" s="45" t="s">
        <v>48</v>
      </c>
      <c r="B31" s="52" t="s">
        <v>51</v>
      </c>
      <c r="C31" s="53">
        <v>111</v>
      </c>
      <c r="D31" s="53"/>
      <c r="E31" s="71">
        <f>SUM(F31:S31)</f>
        <v>0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54"/>
      <c r="R31" s="54"/>
      <c r="S31" s="54"/>
    </row>
    <row r="32" spans="1:19" ht="15.75">
      <c r="A32" s="45" t="s">
        <v>52</v>
      </c>
      <c r="B32" s="52" t="s">
        <v>53</v>
      </c>
      <c r="C32" s="53">
        <v>112</v>
      </c>
      <c r="D32" s="53"/>
      <c r="E32" s="71">
        <f>SUM(F32:S32)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54"/>
      <c r="R32" s="54"/>
      <c r="S32" s="54"/>
    </row>
    <row r="33" spans="1:19" ht="31.5">
      <c r="A33" s="45" t="s">
        <v>55</v>
      </c>
      <c r="B33" s="52" t="s">
        <v>54</v>
      </c>
      <c r="C33" s="53">
        <v>113</v>
      </c>
      <c r="D33" s="53"/>
      <c r="E33" s="71">
        <f>SUM(F33:S33)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54"/>
      <c r="R33" s="54"/>
      <c r="S33" s="54"/>
    </row>
    <row r="34" spans="1:19" ht="31.5">
      <c r="A34" s="45" t="s">
        <v>56</v>
      </c>
      <c r="B34" s="52" t="s">
        <v>57</v>
      </c>
      <c r="C34" s="53">
        <v>119</v>
      </c>
      <c r="D34" s="53"/>
      <c r="E34" s="71">
        <f>+E35+E36</f>
        <v>0</v>
      </c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54">
        <f t="shared" ref="Q34:S34" si="13">+Q35+Q36</f>
        <v>0</v>
      </c>
      <c r="R34" s="54">
        <f t="shared" si="13"/>
        <v>0</v>
      </c>
      <c r="S34" s="54">
        <f t="shared" si="13"/>
        <v>0</v>
      </c>
    </row>
    <row r="35" spans="1:19" ht="31.5">
      <c r="A35" s="45" t="s">
        <v>59</v>
      </c>
      <c r="B35" s="52" t="s">
        <v>58</v>
      </c>
      <c r="C35" s="53">
        <v>119</v>
      </c>
      <c r="D35" s="53"/>
      <c r="E35" s="71">
        <f t="shared" ref="E35:E42" si="14">SUM(F35:S35)</f>
        <v>0</v>
      </c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54"/>
      <c r="R35" s="54"/>
      <c r="S35" s="54"/>
    </row>
    <row r="36" spans="1:19" ht="15.75">
      <c r="A36" s="45" t="s">
        <v>60</v>
      </c>
      <c r="B36" s="52" t="s">
        <v>62</v>
      </c>
      <c r="C36" s="53">
        <v>119</v>
      </c>
      <c r="D36" s="53"/>
      <c r="E36" s="71">
        <f t="shared" si="14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54"/>
      <c r="R36" s="54"/>
      <c r="S36" s="54"/>
    </row>
    <row r="37" spans="1:19" ht="31.5">
      <c r="A37" s="45" t="s">
        <v>61</v>
      </c>
      <c r="B37" s="52" t="s">
        <v>63</v>
      </c>
      <c r="C37" s="53">
        <v>131</v>
      </c>
      <c r="D37" s="53"/>
      <c r="E37" s="71">
        <f t="shared" si="14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54"/>
      <c r="R37" s="54"/>
      <c r="S37" s="54"/>
    </row>
    <row r="38" spans="1:19" ht="31.5">
      <c r="A38" s="44" t="s">
        <v>212</v>
      </c>
      <c r="B38" s="59" t="s">
        <v>64</v>
      </c>
      <c r="C38" s="60">
        <v>133</v>
      </c>
      <c r="D38" s="60"/>
      <c r="E38" s="71">
        <f t="shared" si="14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54"/>
      <c r="R38" s="54"/>
      <c r="S38" s="54"/>
    </row>
    <row r="39" spans="1:19" ht="31.5">
      <c r="A39" s="44" t="s">
        <v>65</v>
      </c>
      <c r="B39" s="59" t="s">
        <v>67</v>
      </c>
      <c r="C39" s="60">
        <v>134</v>
      </c>
      <c r="D39" s="60"/>
      <c r="E39" s="71">
        <f t="shared" si="14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54"/>
      <c r="R39" s="54"/>
      <c r="S39" s="54"/>
    </row>
    <row r="40" spans="1:19" ht="31.5">
      <c r="A40" s="44" t="s">
        <v>66</v>
      </c>
      <c r="B40" s="59" t="s">
        <v>213</v>
      </c>
      <c r="C40" s="60">
        <v>139</v>
      </c>
      <c r="D40" s="60"/>
      <c r="E40" s="71">
        <f t="shared" si="14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54">
        <f t="shared" ref="Q40:S40" si="15">Q41+Q42</f>
        <v>0</v>
      </c>
      <c r="R40" s="54">
        <f t="shared" si="15"/>
        <v>0</v>
      </c>
      <c r="S40" s="54">
        <f t="shared" si="15"/>
        <v>0</v>
      </c>
    </row>
    <row r="41" spans="1:19" ht="31.5">
      <c r="A41" s="44" t="s">
        <v>68</v>
      </c>
      <c r="B41" s="59" t="s">
        <v>214</v>
      </c>
      <c r="C41" s="60">
        <v>139</v>
      </c>
      <c r="D41" s="60"/>
      <c r="E41" s="71">
        <f t="shared" si="14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54"/>
      <c r="R41" s="54"/>
      <c r="S41" s="54"/>
    </row>
    <row r="42" spans="1:19" ht="15.75">
      <c r="A42" s="44"/>
      <c r="B42" s="59"/>
      <c r="C42" s="60"/>
      <c r="D42" s="60"/>
      <c r="E42" s="71">
        <f t="shared" si="14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54"/>
      <c r="R42" s="54"/>
      <c r="S42" s="54"/>
    </row>
    <row r="43" spans="1:19" ht="15.75">
      <c r="A43" s="42" t="s">
        <v>70</v>
      </c>
      <c r="B43" s="50" t="s">
        <v>69</v>
      </c>
      <c r="C43" s="51">
        <v>300</v>
      </c>
      <c r="D43" s="51"/>
      <c r="E43" s="70">
        <f>+E44+E47+E48+E49</f>
        <v>0</v>
      </c>
      <c r="F43" s="70">
        <f t="shared" ref="F43:S43" si="16">+F44+F47+F48+F49</f>
        <v>0</v>
      </c>
      <c r="G43" s="70">
        <f t="shared" si="16"/>
        <v>0</v>
      </c>
      <c r="H43" s="70">
        <f t="shared" si="16"/>
        <v>0</v>
      </c>
      <c r="I43" s="70">
        <f t="shared" si="16"/>
        <v>0</v>
      </c>
      <c r="J43" s="70">
        <f t="shared" si="16"/>
        <v>0</v>
      </c>
      <c r="K43" s="70">
        <f t="shared" si="16"/>
        <v>0</v>
      </c>
      <c r="L43" s="70">
        <f t="shared" si="16"/>
        <v>0</v>
      </c>
      <c r="M43" s="70">
        <f t="shared" si="16"/>
        <v>0</v>
      </c>
      <c r="N43" s="70">
        <f t="shared" si="16"/>
        <v>0</v>
      </c>
      <c r="O43" s="70">
        <f t="shared" si="16"/>
        <v>0</v>
      </c>
      <c r="P43" s="70">
        <f t="shared" si="16"/>
        <v>0</v>
      </c>
      <c r="Q43" s="55">
        <f t="shared" si="16"/>
        <v>0</v>
      </c>
      <c r="R43" s="55">
        <f t="shared" si="16"/>
        <v>0</v>
      </c>
      <c r="S43" s="55">
        <f t="shared" si="16"/>
        <v>0</v>
      </c>
    </row>
    <row r="44" spans="1:19" ht="47.25">
      <c r="A44" s="45" t="s">
        <v>71</v>
      </c>
      <c r="B44" s="52" t="s">
        <v>72</v>
      </c>
      <c r="C44" s="58">
        <v>320</v>
      </c>
      <c r="D44" s="53"/>
      <c r="E44" s="71">
        <f t="shared" ref="E44:E49" si="17">SUM(F44:S44)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54"/>
      <c r="R44" s="54"/>
      <c r="S44" s="54"/>
    </row>
    <row r="45" spans="1:19" ht="47.25">
      <c r="A45" s="45" t="s">
        <v>99</v>
      </c>
      <c r="B45" s="52" t="s">
        <v>73</v>
      </c>
      <c r="C45" s="53">
        <v>321</v>
      </c>
      <c r="D45" s="53"/>
      <c r="E45" s="71">
        <f t="shared" si="17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54"/>
      <c r="R45" s="54"/>
      <c r="S45" s="54"/>
    </row>
    <row r="46" spans="1:19" ht="15.75">
      <c r="A46" s="45"/>
      <c r="B46" s="52"/>
      <c r="C46" s="53"/>
      <c r="D46" s="53"/>
      <c r="E46" s="71">
        <f t="shared" si="17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54"/>
      <c r="R46" s="54"/>
      <c r="S46" s="54"/>
    </row>
    <row r="47" spans="1:19" ht="31.5">
      <c r="A47" s="45" t="s">
        <v>74</v>
      </c>
      <c r="B47" s="52" t="s">
        <v>75</v>
      </c>
      <c r="C47" s="53">
        <v>340</v>
      </c>
      <c r="D47" s="53"/>
      <c r="E47" s="71">
        <f t="shared" si="17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54"/>
      <c r="R47" s="54"/>
      <c r="S47" s="54"/>
    </row>
    <row r="48" spans="1:19" ht="47.25">
      <c r="A48" s="45" t="s">
        <v>77</v>
      </c>
      <c r="B48" s="52" t="s">
        <v>76</v>
      </c>
      <c r="C48" s="53">
        <v>350</v>
      </c>
      <c r="D48" s="53"/>
      <c r="E48" s="71">
        <f t="shared" si="17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54"/>
      <c r="R48" s="54"/>
      <c r="S48" s="54"/>
    </row>
    <row r="49" spans="1:24" ht="15.75">
      <c r="A49" s="45" t="s">
        <v>215</v>
      </c>
      <c r="B49" s="52" t="s">
        <v>78</v>
      </c>
      <c r="C49" s="53">
        <v>360</v>
      </c>
      <c r="D49" s="53"/>
      <c r="E49" s="71">
        <f t="shared" si="17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54"/>
      <c r="R49" s="54"/>
      <c r="S49" s="54"/>
    </row>
    <row r="50" spans="1:24" ht="15.75">
      <c r="A50" s="42" t="s">
        <v>80</v>
      </c>
      <c r="B50" s="50" t="s">
        <v>79</v>
      </c>
      <c r="C50" s="51">
        <v>850</v>
      </c>
      <c r="D50" s="51"/>
      <c r="E50" s="70">
        <f>+E51+E52+E53</f>
        <v>0</v>
      </c>
      <c r="F50" s="70">
        <f>+F51+F52+F53</f>
        <v>0</v>
      </c>
      <c r="G50" s="70">
        <f>+G51+G52+G53</f>
        <v>0</v>
      </c>
      <c r="H50" s="70">
        <f t="shared" ref="H50:S50" si="18">+H51+H52+H53</f>
        <v>0</v>
      </c>
      <c r="I50" s="70">
        <f t="shared" si="18"/>
        <v>0</v>
      </c>
      <c r="J50" s="70">
        <f t="shared" si="18"/>
        <v>0</v>
      </c>
      <c r="K50" s="70">
        <f t="shared" si="18"/>
        <v>0</v>
      </c>
      <c r="L50" s="70">
        <f t="shared" si="18"/>
        <v>0</v>
      </c>
      <c r="M50" s="70">
        <f t="shared" si="18"/>
        <v>0</v>
      </c>
      <c r="N50" s="70">
        <f t="shared" si="18"/>
        <v>0</v>
      </c>
      <c r="O50" s="70">
        <f t="shared" si="18"/>
        <v>0</v>
      </c>
      <c r="P50" s="70">
        <f t="shared" si="18"/>
        <v>0</v>
      </c>
      <c r="Q50" s="55">
        <f t="shared" si="18"/>
        <v>0</v>
      </c>
      <c r="R50" s="55">
        <f t="shared" si="18"/>
        <v>0</v>
      </c>
      <c r="S50" s="55">
        <f t="shared" si="18"/>
        <v>0</v>
      </c>
    </row>
    <row r="51" spans="1:24" ht="31.5">
      <c r="A51" s="45" t="s">
        <v>81</v>
      </c>
      <c r="B51" s="52" t="s">
        <v>82</v>
      </c>
      <c r="C51" s="53">
        <v>851</v>
      </c>
      <c r="D51" s="53"/>
      <c r="E51" s="71">
        <f>SUM(F51:S51)</f>
        <v>0</v>
      </c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54"/>
      <c r="R51" s="54"/>
      <c r="S51" s="54"/>
    </row>
    <row r="52" spans="1:24" ht="31.5">
      <c r="A52" s="45" t="s">
        <v>84</v>
      </c>
      <c r="B52" s="52" t="s">
        <v>83</v>
      </c>
      <c r="C52" s="53">
        <v>852</v>
      </c>
      <c r="D52" s="53"/>
      <c r="E52" s="71">
        <f>SUM(F52:S52)</f>
        <v>0</v>
      </c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54"/>
      <c r="R52" s="54"/>
      <c r="S52" s="54"/>
    </row>
    <row r="53" spans="1:24" ht="15.75">
      <c r="A53" s="45" t="s">
        <v>85</v>
      </c>
      <c r="B53" s="52" t="s">
        <v>86</v>
      </c>
      <c r="C53" s="53">
        <v>853</v>
      </c>
      <c r="D53" s="53"/>
      <c r="E53" s="71">
        <f>SUM(F53:S53)</f>
        <v>0</v>
      </c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54"/>
      <c r="R53" s="54"/>
      <c r="S53" s="54"/>
    </row>
    <row r="54" spans="1:24" ht="15.75">
      <c r="A54" s="42" t="s">
        <v>88</v>
      </c>
      <c r="B54" s="50" t="s">
        <v>87</v>
      </c>
      <c r="C54" s="51" t="s">
        <v>19</v>
      </c>
      <c r="D54" s="51"/>
      <c r="E54" s="70">
        <f>E55+E56+E57++E58+E59+E60</f>
        <v>0</v>
      </c>
      <c r="F54" s="70">
        <f t="shared" ref="F54:S54" si="19">+F58+F59+F60</f>
        <v>0</v>
      </c>
      <c r="G54" s="70">
        <f t="shared" si="19"/>
        <v>0</v>
      </c>
      <c r="H54" s="70">
        <f t="shared" si="19"/>
        <v>0</v>
      </c>
      <c r="I54" s="70">
        <f t="shared" si="19"/>
        <v>0</v>
      </c>
      <c r="J54" s="70">
        <f t="shared" si="19"/>
        <v>0</v>
      </c>
      <c r="K54" s="70">
        <f t="shared" si="19"/>
        <v>0</v>
      </c>
      <c r="L54" s="70">
        <f t="shared" si="19"/>
        <v>0</v>
      </c>
      <c r="M54" s="70">
        <f t="shared" si="19"/>
        <v>0</v>
      </c>
      <c r="N54" s="70">
        <f t="shared" si="19"/>
        <v>0</v>
      </c>
      <c r="O54" s="70">
        <f t="shared" si="19"/>
        <v>0</v>
      </c>
      <c r="P54" s="70">
        <f t="shared" si="19"/>
        <v>0</v>
      </c>
      <c r="Q54" s="55">
        <f t="shared" si="19"/>
        <v>0</v>
      </c>
      <c r="R54" s="55">
        <f t="shared" si="19"/>
        <v>0</v>
      </c>
      <c r="S54" s="55">
        <f t="shared" si="19"/>
        <v>0</v>
      </c>
    </row>
    <row r="55" spans="1:24" ht="15.75">
      <c r="A55" s="44" t="s">
        <v>216</v>
      </c>
      <c r="B55" s="59" t="s">
        <v>89</v>
      </c>
      <c r="C55" s="60">
        <v>613</v>
      </c>
      <c r="D55" s="48"/>
      <c r="E55" s="71">
        <f t="shared" ref="E55:E60" si="20">SUM(F55:S55)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49"/>
      <c r="R55" s="49"/>
      <c r="S55" s="49"/>
    </row>
    <row r="56" spans="1:24" ht="15.75">
      <c r="A56" s="44" t="s">
        <v>217</v>
      </c>
      <c r="B56" s="59" t="s">
        <v>90</v>
      </c>
      <c r="C56" s="60">
        <v>623</v>
      </c>
      <c r="D56" s="48"/>
      <c r="E56" s="71">
        <f t="shared" si="20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49"/>
      <c r="R56" s="49"/>
      <c r="S56" s="49"/>
    </row>
    <row r="57" spans="1:24" ht="31.5">
      <c r="A57" s="44" t="s">
        <v>218</v>
      </c>
      <c r="B57" s="59" t="s">
        <v>93</v>
      </c>
      <c r="C57" s="60">
        <v>634</v>
      </c>
      <c r="D57" s="48"/>
      <c r="E57" s="71">
        <f t="shared" si="20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49"/>
      <c r="R57" s="49"/>
      <c r="S57" s="49"/>
    </row>
    <row r="58" spans="1:24" ht="31.5">
      <c r="A58" s="44" t="s">
        <v>219</v>
      </c>
      <c r="B58" s="59" t="s">
        <v>220</v>
      </c>
      <c r="C58" s="60">
        <v>810</v>
      </c>
      <c r="D58" s="53"/>
      <c r="E58" s="71">
        <f t="shared" si="20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54"/>
      <c r="R58" s="54"/>
      <c r="S58" s="54"/>
    </row>
    <row r="59" spans="1:24" ht="15.75">
      <c r="A59" s="44" t="s">
        <v>91</v>
      </c>
      <c r="B59" s="59" t="s">
        <v>221</v>
      </c>
      <c r="C59" s="60">
        <v>862</v>
      </c>
      <c r="D59" s="53"/>
      <c r="E59" s="71">
        <f t="shared" si="20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54"/>
      <c r="R59" s="54"/>
      <c r="S59" s="54"/>
    </row>
    <row r="60" spans="1:24" ht="31.5">
      <c r="A60" s="44" t="s">
        <v>92</v>
      </c>
      <c r="B60" s="59" t="s">
        <v>222</v>
      </c>
      <c r="C60" s="60">
        <v>863</v>
      </c>
      <c r="D60" s="53"/>
      <c r="E60" s="71">
        <f t="shared" si="20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54"/>
      <c r="R60" s="54"/>
      <c r="S60" s="54"/>
    </row>
    <row r="61" spans="1:24" ht="15.75">
      <c r="A61" s="42" t="s">
        <v>95</v>
      </c>
      <c r="B61" s="50" t="s">
        <v>96</v>
      </c>
      <c r="C61" s="51" t="s">
        <v>19</v>
      </c>
      <c r="D61" s="51"/>
      <c r="E61" s="70">
        <f>+E62</f>
        <v>0</v>
      </c>
      <c r="F61" s="70">
        <f t="shared" ref="F61:S61" si="21">+F62</f>
        <v>0</v>
      </c>
      <c r="G61" s="70">
        <f t="shared" si="21"/>
        <v>0</v>
      </c>
      <c r="H61" s="70">
        <f t="shared" si="21"/>
        <v>0</v>
      </c>
      <c r="I61" s="70">
        <f t="shared" si="21"/>
        <v>0</v>
      </c>
      <c r="J61" s="70">
        <f t="shared" si="21"/>
        <v>0</v>
      </c>
      <c r="K61" s="70">
        <f t="shared" si="21"/>
        <v>0</v>
      </c>
      <c r="L61" s="70">
        <f t="shared" si="21"/>
        <v>0</v>
      </c>
      <c r="M61" s="70">
        <f t="shared" si="21"/>
        <v>0</v>
      </c>
      <c r="N61" s="70">
        <f t="shared" si="21"/>
        <v>0</v>
      </c>
      <c r="O61" s="70">
        <f t="shared" si="21"/>
        <v>0</v>
      </c>
      <c r="P61" s="70">
        <f t="shared" si="21"/>
        <v>0</v>
      </c>
      <c r="Q61" s="55">
        <f t="shared" si="21"/>
        <v>0</v>
      </c>
      <c r="R61" s="55">
        <f t="shared" si="21"/>
        <v>0</v>
      </c>
      <c r="S61" s="55">
        <f t="shared" si="21"/>
        <v>0</v>
      </c>
    </row>
    <row r="62" spans="1:24" ht="31.5">
      <c r="A62" s="45" t="s">
        <v>98</v>
      </c>
      <c r="B62" s="52" t="s">
        <v>97</v>
      </c>
      <c r="C62" s="53">
        <v>831</v>
      </c>
      <c r="D62" s="53"/>
      <c r="E62" s="71">
        <f>SUM(F62:S62)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54"/>
      <c r="R62" s="54"/>
      <c r="S62" s="54"/>
    </row>
    <row r="63" spans="1:24" ht="15.75">
      <c r="A63" s="42" t="s">
        <v>100</v>
      </c>
      <c r="B63" s="50" t="s">
        <v>94</v>
      </c>
      <c r="C63" s="51" t="s">
        <v>19</v>
      </c>
      <c r="D63" s="57"/>
      <c r="E63" s="70">
        <f>SUM(F63:P63)</f>
        <v>0</v>
      </c>
      <c r="F63" s="70">
        <f>F64+F66+F67+F73+F74</f>
        <v>0</v>
      </c>
      <c r="G63" s="70">
        <f>G64+G66+G67+G73+G74</f>
        <v>0</v>
      </c>
      <c r="H63" s="70">
        <f t="shared" ref="H63:P63" si="22">H64+H66+H67+H73+H74</f>
        <v>0</v>
      </c>
      <c r="I63" s="70">
        <f t="shared" si="22"/>
        <v>0</v>
      </c>
      <c r="J63" s="70">
        <f t="shared" si="22"/>
        <v>0</v>
      </c>
      <c r="K63" s="70">
        <f t="shared" si="22"/>
        <v>0</v>
      </c>
      <c r="L63" s="70">
        <f t="shared" si="22"/>
        <v>0</v>
      </c>
      <c r="M63" s="70">
        <f t="shared" si="22"/>
        <v>0</v>
      </c>
      <c r="N63" s="70">
        <f t="shared" si="22"/>
        <v>0</v>
      </c>
      <c r="O63" s="70">
        <f t="shared" si="22"/>
        <v>0</v>
      </c>
      <c r="P63" s="70">
        <f t="shared" si="22"/>
        <v>0</v>
      </c>
      <c r="Q63" s="55">
        <f t="shared" ref="Q63:S63" si="23">+Q64+Q65+Q66+Q67+Q75</f>
        <v>0</v>
      </c>
      <c r="R63" s="55">
        <f t="shared" si="23"/>
        <v>0</v>
      </c>
      <c r="S63" s="55">
        <f t="shared" si="23"/>
        <v>0</v>
      </c>
      <c r="T63" s="72" t="s">
        <v>244</v>
      </c>
    </row>
    <row r="64" spans="1:24" ht="67.150000000000006" customHeight="1">
      <c r="A64" s="45" t="s">
        <v>238</v>
      </c>
      <c r="B64" s="52" t="s">
        <v>101</v>
      </c>
      <c r="C64" s="53">
        <v>241</v>
      </c>
      <c r="D64" s="53"/>
      <c r="E64" s="71">
        <f>SUM(F64:S64)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54"/>
      <c r="R64" s="54"/>
      <c r="S64" s="54"/>
      <c r="X64" s="4"/>
    </row>
    <row r="65" spans="1:19" ht="15.75" hidden="1">
      <c r="A65" s="45"/>
      <c r="B65" s="52"/>
      <c r="C65" s="53"/>
      <c r="D65" s="53"/>
      <c r="E65" s="71">
        <f>SUM(F65:S65)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54"/>
      <c r="R65" s="54"/>
      <c r="S65" s="54"/>
    </row>
    <row r="66" spans="1:19" ht="31.5">
      <c r="A66" s="45" t="s">
        <v>103</v>
      </c>
      <c r="B66" s="52" t="s">
        <v>102</v>
      </c>
      <c r="C66" s="53">
        <v>243</v>
      </c>
      <c r="D66" s="53"/>
      <c r="E66" s="71">
        <f>SUM(F66:S66)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54"/>
      <c r="R66" s="54"/>
      <c r="S66" s="54"/>
    </row>
    <row r="67" spans="1:19" ht="15.75">
      <c r="A67" s="62" t="s">
        <v>104</v>
      </c>
      <c r="B67" s="63" t="s">
        <v>105</v>
      </c>
      <c r="C67" s="64">
        <v>244</v>
      </c>
      <c r="D67" s="64"/>
      <c r="E67" s="70">
        <f>SUM(F67:S67)</f>
        <v>0</v>
      </c>
      <c r="F67" s="70">
        <f>F69+F70+F71</f>
        <v>0</v>
      </c>
      <c r="G67" s="70">
        <f>G69+G70+G71</f>
        <v>0</v>
      </c>
      <c r="H67" s="70">
        <f t="shared" ref="H67:O67" si="24">H69+H70+H71</f>
        <v>0</v>
      </c>
      <c r="I67" s="70">
        <f>I69+I70+I71</f>
        <v>0</v>
      </c>
      <c r="J67" s="70">
        <f>267454.21+J69+J71-10697.89-256756.32</f>
        <v>0</v>
      </c>
      <c r="K67" s="70">
        <f>K69+K70+K71</f>
        <v>0</v>
      </c>
      <c r="L67" s="70">
        <v>0</v>
      </c>
      <c r="M67" s="70">
        <f t="shared" si="24"/>
        <v>0</v>
      </c>
      <c r="N67" s="70">
        <f>N69+N70+N71</f>
        <v>0</v>
      </c>
      <c r="O67" s="70">
        <f t="shared" si="24"/>
        <v>0</v>
      </c>
      <c r="P67" s="70">
        <f>P69+P70+P71</f>
        <v>0</v>
      </c>
      <c r="Q67" s="55"/>
      <c r="R67" s="55"/>
      <c r="S67" s="55"/>
    </row>
    <row r="68" spans="1:19" ht="15.75">
      <c r="A68" s="65" t="s">
        <v>121</v>
      </c>
      <c r="B68" s="52"/>
      <c r="C68" s="53"/>
      <c r="D68" s="53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54"/>
      <c r="R68" s="54"/>
      <c r="S68" s="54"/>
    </row>
    <row r="69" spans="1:19" ht="15.75">
      <c r="A69" s="65" t="s">
        <v>123</v>
      </c>
      <c r="B69" s="52" t="s">
        <v>127</v>
      </c>
      <c r="C69" s="53">
        <v>244</v>
      </c>
      <c r="D69" s="53"/>
      <c r="E69" s="71">
        <f t="shared" ref="E69:E74" si="25">SUM(F69:S69)</f>
        <v>0</v>
      </c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54"/>
      <c r="R69" s="54"/>
      <c r="S69" s="54"/>
    </row>
    <row r="70" spans="1:19" ht="15.75">
      <c r="A70" s="65" t="s">
        <v>124</v>
      </c>
      <c r="B70" s="52" t="s">
        <v>128</v>
      </c>
      <c r="C70" s="53">
        <v>244</v>
      </c>
      <c r="D70" s="53"/>
      <c r="E70" s="71">
        <f t="shared" si="25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54"/>
      <c r="R70" s="54"/>
      <c r="S70" s="54"/>
    </row>
    <row r="71" spans="1:19" ht="15.75">
      <c r="A71" s="65" t="s">
        <v>125</v>
      </c>
      <c r="B71" s="52" t="s">
        <v>129</v>
      </c>
      <c r="C71" s="53">
        <v>244</v>
      </c>
      <c r="D71" s="53"/>
      <c r="E71" s="71">
        <f t="shared" si="25"/>
        <v>0</v>
      </c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54"/>
      <c r="R71" s="54"/>
      <c r="S71" s="54"/>
    </row>
    <row r="72" spans="1:19" ht="15.75">
      <c r="A72" s="65" t="s">
        <v>126</v>
      </c>
      <c r="B72" s="52"/>
      <c r="C72" s="53"/>
      <c r="D72" s="53"/>
      <c r="E72" s="71">
        <f t="shared" si="25"/>
        <v>0</v>
      </c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54"/>
      <c r="R72" s="54"/>
      <c r="S72" s="54"/>
    </row>
    <row r="73" spans="1:19" ht="31.5">
      <c r="A73" s="66" t="s">
        <v>239</v>
      </c>
      <c r="B73" s="76" t="s">
        <v>122</v>
      </c>
      <c r="C73" s="77">
        <v>246</v>
      </c>
      <c r="D73" s="77"/>
      <c r="E73" s="105">
        <f t="shared" si="25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54"/>
      <c r="R73" s="54"/>
      <c r="S73" s="54"/>
    </row>
    <row r="74" spans="1:19" ht="15.75">
      <c r="A74" s="68" t="s">
        <v>236</v>
      </c>
      <c r="B74" s="64" t="s">
        <v>240</v>
      </c>
      <c r="C74" s="64">
        <v>247</v>
      </c>
      <c r="D74" s="64"/>
      <c r="E74" s="70">
        <f t="shared" si="25"/>
        <v>0</v>
      </c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54"/>
      <c r="R74" s="54"/>
      <c r="S74" s="54"/>
    </row>
    <row r="75" spans="1:19" ht="31.5">
      <c r="A75" s="45" t="s">
        <v>120</v>
      </c>
      <c r="B75" s="67" t="s">
        <v>241</v>
      </c>
      <c r="C75" s="53">
        <v>400</v>
      </c>
      <c r="D75" s="53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S75" si="26">H76+H77</f>
        <v>0</v>
      </c>
      <c r="I75" s="71">
        <f t="shared" si="26"/>
        <v>0</v>
      </c>
      <c r="J75" s="71">
        <f t="shared" si="26"/>
        <v>0</v>
      </c>
      <c r="K75" s="71">
        <f t="shared" si="26"/>
        <v>0</v>
      </c>
      <c r="L75" s="71">
        <f t="shared" si="26"/>
        <v>0</v>
      </c>
      <c r="M75" s="71">
        <f t="shared" si="26"/>
        <v>0</v>
      </c>
      <c r="N75" s="71">
        <f t="shared" si="26"/>
        <v>0</v>
      </c>
      <c r="O75" s="71">
        <f t="shared" si="26"/>
        <v>0</v>
      </c>
      <c r="P75" s="71">
        <f t="shared" si="26"/>
        <v>0</v>
      </c>
      <c r="Q75" s="49">
        <f t="shared" si="26"/>
        <v>0</v>
      </c>
      <c r="R75" s="49">
        <f t="shared" si="26"/>
        <v>0</v>
      </c>
      <c r="S75" s="49">
        <f t="shared" si="26"/>
        <v>0</v>
      </c>
    </row>
    <row r="76" spans="1:19" ht="47.25">
      <c r="A76" s="45" t="s">
        <v>106</v>
      </c>
      <c r="B76" s="67" t="s">
        <v>242</v>
      </c>
      <c r="C76" s="53">
        <v>406</v>
      </c>
      <c r="D76" s="53"/>
      <c r="E76" s="71">
        <f>SUM(F76:S76)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54"/>
      <c r="R76" s="54"/>
      <c r="S76" s="54"/>
    </row>
    <row r="77" spans="1:19" ht="31.5">
      <c r="A77" s="45" t="s">
        <v>107</v>
      </c>
      <c r="B77" s="67" t="s">
        <v>243</v>
      </c>
      <c r="C77" s="53">
        <v>407</v>
      </c>
      <c r="D77" s="53"/>
      <c r="E77" s="71">
        <f>SUM(F77:S77)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54"/>
      <c r="R77" s="54"/>
      <c r="S77" s="54"/>
    </row>
    <row r="78" spans="1:19" ht="15.75">
      <c r="A78" s="45" t="s">
        <v>263</v>
      </c>
      <c r="B78" s="67" t="s">
        <v>264</v>
      </c>
      <c r="C78" s="53">
        <v>880</v>
      </c>
      <c r="D78" s="53"/>
      <c r="E78" s="71">
        <v>0</v>
      </c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54"/>
      <c r="R78" s="54"/>
      <c r="S78" s="54"/>
    </row>
    <row r="79" spans="1:19" ht="15.75">
      <c r="A79" s="42" t="s">
        <v>108</v>
      </c>
      <c r="B79" s="50" t="s">
        <v>109</v>
      </c>
      <c r="C79" s="51">
        <v>100</v>
      </c>
      <c r="D79" s="51"/>
      <c r="E79" s="70">
        <f>E80+E81+E82</f>
        <v>0</v>
      </c>
      <c r="F79" s="70">
        <f t="shared" ref="F79:S79" si="27">F80+F81+F82</f>
        <v>0</v>
      </c>
      <c r="G79" s="70">
        <f t="shared" si="27"/>
        <v>0</v>
      </c>
      <c r="H79" s="70">
        <f t="shared" si="27"/>
        <v>0</v>
      </c>
      <c r="I79" s="70">
        <f t="shared" si="27"/>
        <v>0</v>
      </c>
      <c r="J79" s="70">
        <f t="shared" si="27"/>
        <v>0</v>
      </c>
      <c r="K79" s="70">
        <f t="shared" si="27"/>
        <v>0</v>
      </c>
      <c r="L79" s="70">
        <f t="shared" si="27"/>
        <v>0</v>
      </c>
      <c r="M79" s="70">
        <f t="shared" si="27"/>
        <v>0</v>
      </c>
      <c r="N79" s="70">
        <f t="shared" si="27"/>
        <v>0</v>
      </c>
      <c r="O79" s="70">
        <f t="shared" si="27"/>
        <v>0</v>
      </c>
      <c r="P79" s="70">
        <f t="shared" si="27"/>
        <v>0</v>
      </c>
      <c r="Q79" s="55">
        <f t="shared" si="27"/>
        <v>0</v>
      </c>
      <c r="R79" s="55">
        <f t="shared" si="27"/>
        <v>0</v>
      </c>
      <c r="S79" s="55">
        <f t="shared" si="27"/>
        <v>0</v>
      </c>
    </row>
    <row r="80" spans="1:19" ht="31.5">
      <c r="A80" s="45" t="s">
        <v>111</v>
      </c>
      <c r="B80" s="52" t="s">
        <v>110</v>
      </c>
      <c r="C80" s="53"/>
      <c r="D80" s="53"/>
      <c r="E80" s="71">
        <f>SUM(F80:S80)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54"/>
      <c r="R80" s="54"/>
      <c r="S80" s="54"/>
    </row>
    <row r="81" spans="1:19" ht="15.75">
      <c r="A81" s="45" t="s">
        <v>112</v>
      </c>
      <c r="B81" s="52" t="s">
        <v>113</v>
      </c>
      <c r="C81" s="53"/>
      <c r="D81" s="53"/>
      <c r="E81" s="71">
        <f>SUM(F81:S81)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54"/>
      <c r="R81" s="54"/>
      <c r="S81" s="54"/>
    </row>
    <row r="82" spans="1:19" ht="15.75">
      <c r="A82" s="45" t="s">
        <v>115</v>
      </c>
      <c r="B82" s="52" t="s">
        <v>114</v>
      </c>
      <c r="C82" s="53"/>
      <c r="D82" s="53"/>
      <c r="E82" s="71">
        <f>SUM(F82:S82)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54"/>
      <c r="R82" s="54"/>
      <c r="S82" s="54"/>
    </row>
    <row r="83" spans="1:19" ht="15.75">
      <c r="A83" s="42" t="s">
        <v>116</v>
      </c>
      <c r="B83" s="50" t="s">
        <v>117</v>
      </c>
      <c r="C83" s="51" t="s">
        <v>19</v>
      </c>
      <c r="D83" s="51"/>
      <c r="E83" s="70">
        <f>E84</f>
        <v>0</v>
      </c>
      <c r="F83" s="70">
        <f t="shared" ref="F83:S83" si="28">F84</f>
        <v>0</v>
      </c>
      <c r="G83" s="70">
        <f t="shared" si="28"/>
        <v>0</v>
      </c>
      <c r="H83" s="70">
        <f t="shared" si="28"/>
        <v>0</v>
      </c>
      <c r="I83" s="70">
        <f t="shared" si="28"/>
        <v>0</v>
      </c>
      <c r="J83" s="70">
        <f t="shared" si="28"/>
        <v>0</v>
      </c>
      <c r="K83" s="70">
        <f t="shared" si="28"/>
        <v>0</v>
      </c>
      <c r="L83" s="70">
        <f t="shared" si="28"/>
        <v>0</v>
      </c>
      <c r="M83" s="70">
        <f t="shared" si="28"/>
        <v>0</v>
      </c>
      <c r="N83" s="70">
        <f t="shared" si="28"/>
        <v>0</v>
      </c>
      <c r="O83" s="70">
        <f t="shared" si="28"/>
        <v>0</v>
      </c>
      <c r="P83" s="70">
        <f t="shared" si="28"/>
        <v>0</v>
      </c>
      <c r="Q83" s="55">
        <f t="shared" si="28"/>
        <v>0</v>
      </c>
      <c r="R83" s="55">
        <f t="shared" si="28"/>
        <v>0</v>
      </c>
      <c r="S83" s="55">
        <f t="shared" si="28"/>
        <v>0</v>
      </c>
    </row>
    <row r="84" spans="1:19" ht="31.5">
      <c r="A84" s="45" t="s">
        <v>119</v>
      </c>
      <c r="B84" s="52" t="s">
        <v>118</v>
      </c>
      <c r="C84" s="53">
        <v>610</v>
      </c>
      <c r="D84" s="53"/>
      <c r="E84" s="99">
        <f>SUM(F84:S84)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54"/>
      <c r="R84" s="54"/>
      <c r="S84" s="54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X84"/>
  <sheetViews>
    <sheetView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E1:F1048576"/>
    </sheetView>
  </sheetViews>
  <sheetFormatPr defaultColWidth="8.85546875" defaultRowHeight="15"/>
  <cols>
    <col min="1" max="1" width="75.7109375" style="2" customWidth="1"/>
    <col min="2" max="2" width="8.85546875" style="5"/>
    <col min="3" max="3" width="9" style="3" customWidth="1"/>
    <col min="4" max="4" width="8.28515625" style="1" customWidth="1"/>
    <col min="5" max="6" width="22.5703125" style="1" customWidth="1"/>
    <col min="7" max="12" width="10.42578125" style="1" customWidth="1"/>
    <col min="13" max="13" width="22.5703125" style="1" hidden="1" customWidth="1"/>
    <col min="14" max="14" width="20.7109375" style="1" hidden="1" customWidth="1"/>
    <col min="15" max="15" width="13.42578125" style="1" hidden="1" customWidth="1"/>
    <col min="16" max="16" width="13.85546875" style="1" customWidth="1"/>
    <col min="17" max="17" width="13.42578125" style="1" customWidth="1"/>
    <col min="18" max="18" width="11.85546875" style="1" customWidth="1"/>
    <col min="19" max="19" width="10" style="1" hidden="1" customWidth="1"/>
    <col min="20" max="20" width="14.140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4" width="5.28515625" customWidth="1"/>
    <col min="25" max="25" width="13.28515625" customWidth="1"/>
    <col min="26" max="27" width="16.7109375" customWidth="1"/>
    <col min="28" max="29" width="9.140625" customWidth="1"/>
  </cols>
  <sheetData>
    <row r="1" spans="1:24" s="124" customFormat="1" ht="18.75">
      <c r="A1" s="8"/>
      <c r="B1" s="122"/>
      <c r="C1" s="123"/>
      <c r="D1" s="9"/>
      <c r="E1" s="9"/>
      <c r="F1" s="9"/>
      <c r="G1" s="123"/>
      <c r="H1" s="123"/>
      <c r="I1" s="123"/>
      <c r="J1" s="123"/>
      <c r="K1" s="123"/>
      <c r="L1" s="123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ht="31.9" customHeight="1">
      <c r="A2" s="150" t="s">
        <v>307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4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2"/>
      <c r="P3" s="153" t="s">
        <v>163</v>
      </c>
      <c r="Q3" s="146" t="s">
        <v>272</v>
      </c>
      <c r="R3" s="146"/>
      <c r="S3" s="146"/>
      <c r="T3" s="146"/>
      <c r="U3" s="146"/>
      <c r="V3" s="146"/>
      <c r="X3" s="125"/>
    </row>
    <row r="4" spans="1:24" s="4" customFormat="1" ht="111.75" customHeight="1">
      <c r="A4" s="144"/>
      <c r="B4" s="145"/>
      <c r="C4" s="144"/>
      <c r="D4" s="144"/>
      <c r="E4" s="146"/>
      <c r="F4" s="146"/>
      <c r="G4" s="69"/>
      <c r="H4" s="69"/>
      <c r="I4" s="69"/>
      <c r="J4" s="69"/>
      <c r="K4" s="69"/>
      <c r="L4" s="69"/>
      <c r="M4" s="69" t="s">
        <v>283</v>
      </c>
      <c r="N4" s="69" t="s">
        <v>286</v>
      </c>
      <c r="O4" s="69"/>
      <c r="P4" s="154"/>
      <c r="Q4" s="69" t="s">
        <v>203</v>
      </c>
      <c r="R4" s="69" t="s">
        <v>204</v>
      </c>
      <c r="S4" s="69" t="s">
        <v>167</v>
      </c>
      <c r="T4" s="69" t="s">
        <v>205</v>
      </c>
      <c r="U4" s="74"/>
      <c r="V4" s="69"/>
      <c r="W4" s="69"/>
    </row>
    <row r="5" spans="1:24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13</v>
      </c>
      <c r="N5" s="48">
        <v>14</v>
      </c>
      <c r="O5" s="48">
        <v>15</v>
      </c>
      <c r="P5" s="48">
        <v>13</v>
      </c>
      <c r="Q5" s="48">
        <v>14</v>
      </c>
      <c r="R5" s="48">
        <v>15</v>
      </c>
      <c r="S5" s="48">
        <v>16</v>
      </c>
      <c r="T5" s="48">
        <v>17</v>
      </c>
      <c r="U5" s="48">
        <v>14</v>
      </c>
      <c r="V5" s="48">
        <v>15</v>
      </c>
      <c r="W5" s="48">
        <v>16</v>
      </c>
    </row>
    <row r="6" spans="1:24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SUM(F6:W6)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4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e">
        <f>+U6+U8-U29</f>
        <v>#REF!</v>
      </c>
      <c r="V7" s="49" t="e">
        <f>+V6+V8-V29</f>
        <v>#REF!</v>
      </c>
      <c r="W7" s="49" t="e">
        <f>+W6+W8-W29</f>
        <v>#REF!</v>
      </c>
    </row>
    <row r="8" spans="1:24" ht="21" customHeight="1">
      <c r="A8" s="39" t="s">
        <v>22</v>
      </c>
      <c r="B8" s="40" t="s">
        <v>28</v>
      </c>
      <c r="C8" s="33"/>
      <c r="D8" s="33"/>
      <c r="E8" s="89">
        <f>E9+E11+E15+E18+E22+E24</f>
        <v>0</v>
      </c>
      <c r="F8" s="89">
        <f>+F9+F11+F15+F18+F22+F24</f>
        <v>0</v>
      </c>
      <c r="G8" s="89">
        <f>+G9+G11+G15+G18+G22+G24</f>
        <v>0</v>
      </c>
      <c r="H8" s="89">
        <f t="shared" ref="H8:W8" si="0">+H9+H11+H15+H18+H22+H24</f>
        <v>0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38" t="e">
        <f t="shared" si="0"/>
        <v>#REF!</v>
      </c>
      <c r="V8" s="38" t="e">
        <f t="shared" si="0"/>
        <v>#REF!</v>
      </c>
      <c r="W8" s="38" t="e">
        <f t="shared" si="0"/>
        <v>#REF!</v>
      </c>
    </row>
    <row r="9" spans="1:24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V9" si="1">F10</f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  <c r="J9" s="71">
        <f t="shared" si="1"/>
        <v>0</v>
      </c>
      <c r="K9" s="71">
        <f>K10</f>
        <v>0</v>
      </c>
      <c r="L9" s="71">
        <f t="shared" ref="L9:N9" si="2">L10</f>
        <v>0</v>
      </c>
      <c r="M9" s="71">
        <f t="shared" si="2"/>
        <v>0</v>
      </c>
      <c r="N9" s="71">
        <f t="shared" si="2"/>
        <v>0</v>
      </c>
      <c r="O9" s="71">
        <f t="shared" si="1"/>
        <v>0</v>
      </c>
      <c r="P9" s="71">
        <f t="shared" si="1"/>
        <v>0</v>
      </c>
      <c r="Q9" s="71">
        <f t="shared" si="1"/>
        <v>0</v>
      </c>
      <c r="R9" s="71">
        <f t="shared" si="1"/>
        <v>0</v>
      </c>
      <c r="S9" s="71">
        <f>S10</f>
        <v>0</v>
      </c>
      <c r="T9" s="71">
        <f>T10</f>
        <v>0</v>
      </c>
      <c r="U9" s="55">
        <f t="shared" si="1"/>
        <v>0</v>
      </c>
      <c r="V9" s="55">
        <f t="shared" si="1"/>
        <v>0</v>
      </c>
      <c r="W9" s="55">
        <f>W10</f>
        <v>0</v>
      </c>
    </row>
    <row r="10" spans="1:24" ht="15.75">
      <c r="A10" s="45" t="s">
        <v>207</v>
      </c>
      <c r="B10" s="52" t="s">
        <v>30</v>
      </c>
      <c r="C10" s="53"/>
      <c r="D10" s="60"/>
      <c r="E10" s="71">
        <f>S10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>
        <f>S29-S6</f>
        <v>0</v>
      </c>
      <c r="T10" s="99"/>
      <c r="U10" s="54"/>
      <c r="V10" s="54"/>
      <c r="W10" s="54"/>
    </row>
    <row r="11" spans="1:24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0</v>
      </c>
      <c r="F11" s="71">
        <f t="shared" ref="F11:W11" si="3">+F12+F13+F14</f>
        <v>0</v>
      </c>
      <c r="G11" s="71">
        <f t="shared" si="3"/>
        <v>0</v>
      </c>
      <c r="H11" s="71">
        <f t="shared" si="3"/>
        <v>0</v>
      </c>
      <c r="I11" s="71">
        <f t="shared" si="3"/>
        <v>0</v>
      </c>
      <c r="J11" s="71">
        <f t="shared" si="3"/>
        <v>0</v>
      </c>
      <c r="K11" s="71">
        <f>+K12+K13+K14</f>
        <v>0</v>
      </c>
      <c r="L11" s="71">
        <f t="shared" ref="L11:Q11" si="4">+L12+L13+L14</f>
        <v>0</v>
      </c>
      <c r="M11" s="71">
        <f t="shared" si="4"/>
        <v>0</v>
      </c>
      <c r="N11" s="71">
        <f t="shared" si="4"/>
        <v>0</v>
      </c>
      <c r="O11" s="71">
        <f t="shared" si="4"/>
        <v>0</v>
      </c>
      <c r="P11" s="71">
        <f t="shared" si="4"/>
        <v>0</v>
      </c>
      <c r="Q11" s="71">
        <f t="shared" si="4"/>
        <v>0</v>
      </c>
      <c r="R11" s="71">
        <f t="shared" si="3"/>
        <v>0</v>
      </c>
      <c r="S11" s="71">
        <f>+S12+S13+S14</f>
        <v>0</v>
      </c>
      <c r="T11" s="71">
        <f>+T12+T13+T14</f>
        <v>0</v>
      </c>
      <c r="U11" s="55">
        <f t="shared" si="3"/>
        <v>0</v>
      </c>
      <c r="V11" s="55">
        <f t="shared" si="3"/>
        <v>0</v>
      </c>
      <c r="W11" s="55">
        <f t="shared" si="3"/>
        <v>0</v>
      </c>
    </row>
    <row r="12" spans="1:24" ht="63">
      <c r="A12" s="44" t="s">
        <v>32</v>
      </c>
      <c r="B12" s="52" t="s">
        <v>33</v>
      </c>
      <c r="C12" s="53">
        <v>130</v>
      </c>
      <c r="D12" s="99"/>
      <c r="E12" s="71">
        <f>F12</f>
        <v>0</v>
      </c>
      <c r="F12" s="99">
        <f>F29-F6-F27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54"/>
      <c r="V12" s="54"/>
      <c r="W12" s="54"/>
    </row>
    <row r="13" spans="1:24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54"/>
      <c r="V13" s="54"/>
      <c r="W13" s="54"/>
    </row>
    <row r="14" spans="1:24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Q14+R14+S14+T14</f>
        <v>0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>
        <f>Q29-Q6-Q21</f>
        <v>0</v>
      </c>
      <c r="R14" s="99">
        <f>R29-R6-R21</f>
        <v>0</v>
      </c>
      <c r="S14" s="99"/>
      <c r="T14" s="99"/>
      <c r="U14" s="54"/>
      <c r="V14" s="54"/>
      <c r="W14" s="54"/>
    </row>
    <row r="15" spans="1:24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W15" si="5">+H16+H17</f>
        <v>0</v>
      </c>
      <c r="I15" s="71">
        <f t="shared" si="5"/>
        <v>0</v>
      </c>
      <c r="J15" s="71">
        <f t="shared" si="5"/>
        <v>0</v>
      </c>
      <c r="K15" s="71">
        <v>0</v>
      </c>
      <c r="L15" s="71">
        <v>0</v>
      </c>
      <c r="M15" s="71">
        <v>0</v>
      </c>
      <c r="N15" s="71">
        <v>0</v>
      </c>
      <c r="O15" s="71">
        <f t="shared" ref="O15:P15" si="6">+O16+O17</f>
        <v>0</v>
      </c>
      <c r="P15" s="71">
        <f t="shared" si="6"/>
        <v>0</v>
      </c>
      <c r="Q15" s="71">
        <v>0</v>
      </c>
      <c r="R15" s="71">
        <f t="shared" si="5"/>
        <v>0</v>
      </c>
      <c r="S15" s="71">
        <f>+S16+S17</f>
        <v>0</v>
      </c>
      <c r="T15" s="71">
        <f t="shared" si="5"/>
        <v>0</v>
      </c>
      <c r="U15" s="55">
        <f t="shared" si="5"/>
        <v>0</v>
      </c>
      <c r="V15" s="55">
        <f t="shared" si="5"/>
        <v>0</v>
      </c>
      <c r="W15" s="55">
        <f t="shared" si="5"/>
        <v>0</v>
      </c>
    </row>
    <row r="16" spans="1:24" ht="15.75">
      <c r="A16" s="45" t="s">
        <v>23</v>
      </c>
      <c r="B16" s="52" t="s">
        <v>36</v>
      </c>
      <c r="C16" s="53">
        <v>140</v>
      </c>
      <c r="D16" s="60"/>
      <c r="E16" s="71">
        <f>S16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54"/>
      <c r="V16" s="54"/>
      <c r="W16" s="54"/>
    </row>
    <row r="17" spans="1:50" ht="15.75">
      <c r="A17" s="45"/>
      <c r="B17" s="52"/>
      <c r="C17" s="53"/>
      <c r="D17" s="60"/>
      <c r="E17" s="71">
        <f>S17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54"/>
      <c r="V17" s="54"/>
      <c r="W17" s="54"/>
    </row>
    <row r="18" spans="1:50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0</v>
      </c>
      <c r="F18" s="71">
        <f t="shared" ref="F18:W18" si="7">F19</f>
        <v>0</v>
      </c>
      <c r="G18" s="71">
        <f t="shared" si="7"/>
        <v>0</v>
      </c>
      <c r="H18" s="71">
        <f t="shared" si="7"/>
        <v>0</v>
      </c>
      <c r="I18" s="71">
        <f t="shared" si="7"/>
        <v>0</v>
      </c>
      <c r="J18" s="71">
        <f t="shared" si="7"/>
        <v>0</v>
      </c>
      <c r="K18" s="71">
        <f>K19</f>
        <v>0</v>
      </c>
      <c r="L18" s="71">
        <f t="shared" ref="L18:Q18" si="8">L19</f>
        <v>0</v>
      </c>
      <c r="M18" s="71">
        <f t="shared" si="8"/>
        <v>0</v>
      </c>
      <c r="N18" s="71">
        <f t="shared" si="8"/>
        <v>0</v>
      </c>
      <c r="O18" s="71">
        <f t="shared" si="8"/>
        <v>0</v>
      </c>
      <c r="P18" s="71">
        <f t="shared" si="7"/>
        <v>0</v>
      </c>
      <c r="Q18" s="71">
        <f t="shared" si="8"/>
        <v>0</v>
      </c>
      <c r="R18" s="71">
        <f t="shared" si="7"/>
        <v>0</v>
      </c>
      <c r="S18" s="71">
        <f>S19+S20+S21</f>
        <v>0</v>
      </c>
      <c r="T18" s="71">
        <f>T21</f>
        <v>0</v>
      </c>
      <c r="U18" s="55">
        <f t="shared" si="7"/>
        <v>0</v>
      </c>
      <c r="V18" s="55">
        <f t="shared" si="7"/>
        <v>0</v>
      </c>
      <c r="W18" s="55">
        <f t="shared" si="7"/>
        <v>0</v>
      </c>
    </row>
    <row r="19" spans="1:50" ht="31.5">
      <c r="A19" s="44" t="s">
        <v>206</v>
      </c>
      <c r="B19" s="52" t="s">
        <v>209</v>
      </c>
      <c r="C19" s="53">
        <v>150</v>
      </c>
      <c r="D19" s="60"/>
      <c r="E19" s="71">
        <f>SUM(G19:W19)</f>
        <v>0</v>
      </c>
      <c r="F19" s="99"/>
      <c r="G19" s="99">
        <f t="shared" ref="G19:H19" si="9">G29-G6-G21</f>
        <v>0</v>
      </c>
      <c r="H19" s="99">
        <f t="shared" si="9"/>
        <v>0</v>
      </c>
      <c r="I19" s="99">
        <f>I29-I6-I21</f>
        <v>0</v>
      </c>
      <c r="J19" s="99">
        <f>J29-J6-J21</f>
        <v>0</v>
      </c>
      <c r="K19" s="99">
        <f>K29-K6-K21</f>
        <v>0</v>
      </c>
      <c r="L19" s="99">
        <f t="shared" ref="L19:O19" si="10">L29-L6-L21</f>
        <v>0</v>
      </c>
      <c r="M19" s="99">
        <f t="shared" si="10"/>
        <v>0</v>
      </c>
      <c r="N19" s="99">
        <f t="shared" si="10"/>
        <v>0</v>
      </c>
      <c r="O19" s="99">
        <f t="shared" si="10"/>
        <v>0</v>
      </c>
      <c r="P19" s="99"/>
      <c r="Q19" s="99"/>
      <c r="R19" s="99"/>
      <c r="S19" s="99"/>
      <c r="T19" s="99"/>
      <c r="U19" s="54"/>
      <c r="V19" s="54"/>
      <c r="W19" s="54"/>
    </row>
    <row r="20" spans="1:50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54"/>
      <c r="V20" s="54"/>
      <c r="W20" s="54"/>
    </row>
    <row r="21" spans="1:50" ht="15.75">
      <c r="A21" s="45" t="s">
        <v>260</v>
      </c>
      <c r="B21" s="83" t="s">
        <v>261</v>
      </c>
      <c r="C21" s="82">
        <v>150</v>
      </c>
      <c r="D21" s="60"/>
      <c r="E21" s="71">
        <f>T21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>
        <f>T29-T6</f>
        <v>0</v>
      </c>
      <c r="U21" s="54"/>
      <c r="V21" s="54"/>
      <c r="W21" s="54"/>
    </row>
    <row r="22" spans="1:50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5" t="e">
        <f>+U23+#REF!+#REF!</f>
        <v>#REF!</v>
      </c>
      <c r="V22" s="55" t="e">
        <f>+V23+#REF!+#REF!</f>
        <v>#REF!</v>
      </c>
      <c r="W22" s="55" t="e">
        <f>+W23+#REF!+#REF!</f>
        <v>#REF!</v>
      </c>
    </row>
    <row r="23" spans="1:50" ht="21.75" customHeight="1">
      <c r="A23" s="44" t="s">
        <v>211</v>
      </c>
      <c r="B23" s="52"/>
      <c r="C23" s="53"/>
      <c r="D23" s="60"/>
      <c r="E23" s="71">
        <f>SUM(H23:W23)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54"/>
      <c r="V23" s="54"/>
      <c r="W23" s="54"/>
    </row>
    <row r="24" spans="1:50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55" t="e">
        <f>U25+#REF!+U26</f>
        <v>#REF!</v>
      </c>
      <c r="V24" s="55" t="e">
        <f>V25+#REF!+V26</f>
        <v>#REF!</v>
      </c>
      <c r="W24" s="55" t="e">
        <f>W25+#REF!+W26</f>
        <v>#REF!</v>
      </c>
    </row>
    <row r="25" spans="1:50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54"/>
      <c r="V25" s="54"/>
      <c r="W25" s="54"/>
    </row>
    <row r="26" spans="1:50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T26" si="11">H27</f>
        <v>0</v>
      </c>
      <c r="I26" s="99">
        <f t="shared" si="11"/>
        <v>0</v>
      </c>
      <c r="J26" s="99">
        <f t="shared" si="11"/>
        <v>0</v>
      </c>
      <c r="K26" s="99">
        <f t="shared" si="11"/>
        <v>0</v>
      </c>
      <c r="L26" s="99">
        <f t="shared" si="11"/>
        <v>0</v>
      </c>
      <c r="M26" s="99">
        <f t="shared" si="11"/>
        <v>0</v>
      </c>
      <c r="N26" s="99">
        <f t="shared" si="11"/>
        <v>0</v>
      </c>
      <c r="O26" s="99">
        <f t="shared" si="11"/>
        <v>0</v>
      </c>
      <c r="P26" s="99">
        <f t="shared" si="11"/>
        <v>0</v>
      </c>
      <c r="Q26" s="99">
        <f t="shared" si="11"/>
        <v>0</v>
      </c>
      <c r="R26" s="99">
        <f t="shared" si="11"/>
        <v>0</v>
      </c>
      <c r="S26" s="99">
        <f t="shared" si="11"/>
        <v>0</v>
      </c>
      <c r="T26" s="99">
        <f t="shared" si="11"/>
        <v>0</v>
      </c>
      <c r="U26" s="54"/>
      <c r="V26" s="54"/>
      <c r="W26" s="54"/>
    </row>
    <row r="27" spans="1:50" ht="47.25">
      <c r="A27" s="45" t="s">
        <v>190</v>
      </c>
      <c r="B27" s="52" t="s">
        <v>45</v>
      </c>
      <c r="C27" s="53">
        <v>510</v>
      </c>
      <c r="D27" s="60"/>
      <c r="E27" s="71">
        <f>F27+H27+P27</f>
        <v>0</v>
      </c>
      <c r="F27" s="99"/>
      <c r="G27" s="101"/>
      <c r="H27" s="99"/>
      <c r="I27" s="114"/>
      <c r="J27" s="114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54"/>
      <c r="V27" s="54"/>
      <c r="W27" s="54"/>
    </row>
    <row r="28" spans="1:50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54"/>
      <c r="V28" s="54"/>
      <c r="W28" s="54"/>
    </row>
    <row r="29" spans="1:50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W29" si="12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2"/>
        <v>0</v>
      </c>
      <c r="I29" s="95">
        <f>+I30+I43+I50+I54+I61+I63+I79+I83</f>
        <v>0</v>
      </c>
      <c r="J29" s="95">
        <f>+J30+J43+J50+J54+J61+J63+J79+J83</f>
        <v>0</v>
      </c>
      <c r="K29" s="95">
        <f t="shared" si="12"/>
        <v>0</v>
      </c>
      <c r="L29" s="95">
        <f t="shared" si="12"/>
        <v>0</v>
      </c>
      <c r="M29" s="95">
        <f t="shared" si="12"/>
        <v>0</v>
      </c>
      <c r="N29" s="95">
        <f t="shared" si="12"/>
        <v>0</v>
      </c>
      <c r="O29" s="95">
        <f t="shared" si="12"/>
        <v>0</v>
      </c>
      <c r="P29" s="95">
        <f t="shared" si="12"/>
        <v>0</v>
      </c>
      <c r="Q29" s="95">
        <f t="shared" si="12"/>
        <v>0</v>
      </c>
      <c r="R29" s="95">
        <f t="shared" si="12"/>
        <v>0</v>
      </c>
      <c r="S29" s="95">
        <f t="shared" si="12"/>
        <v>0</v>
      </c>
      <c r="T29" s="95">
        <f t="shared" si="12"/>
        <v>0</v>
      </c>
      <c r="U29" s="38">
        <f t="shared" si="12"/>
        <v>0</v>
      </c>
      <c r="V29" s="38">
        <f t="shared" si="12"/>
        <v>0</v>
      </c>
      <c r="W29" s="38">
        <f t="shared" si="12"/>
        <v>0</v>
      </c>
    </row>
    <row r="30" spans="1:50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0</v>
      </c>
      <c r="F30" s="71">
        <f>+F31+F32+F33+F34+F37+F39+F40</f>
        <v>0</v>
      </c>
      <c r="G30" s="71">
        <f>+G31+G32+G33+G34+G37+G39+G40</f>
        <v>0</v>
      </c>
      <c r="H30" s="71">
        <f t="shared" ref="H30:W30" si="13">+H31+H32+H33+H34+H37+H39+H40</f>
        <v>0</v>
      </c>
      <c r="I30" s="71">
        <f t="shared" si="13"/>
        <v>0</v>
      </c>
      <c r="J30" s="71">
        <f t="shared" si="13"/>
        <v>0</v>
      </c>
      <c r="K30" s="71">
        <f>+K31+K32+K33+K34+K37+K39+K40</f>
        <v>0</v>
      </c>
      <c r="L30" s="71">
        <f t="shared" ref="L30:Q30" si="14">+L31+L32+L33+L34+L37+L39+L40</f>
        <v>0</v>
      </c>
      <c r="M30" s="71">
        <f t="shared" si="14"/>
        <v>0</v>
      </c>
      <c r="N30" s="71">
        <f t="shared" si="14"/>
        <v>0</v>
      </c>
      <c r="O30" s="71">
        <f t="shared" si="14"/>
        <v>0</v>
      </c>
      <c r="P30" s="71">
        <f t="shared" si="14"/>
        <v>0</v>
      </c>
      <c r="Q30" s="71">
        <f t="shared" si="14"/>
        <v>0</v>
      </c>
      <c r="R30" s="71">
        <f t="shared" si="13"/>
        <v>0</v>
      </c>
      <c r="S30" s="71">
        <f t="shared" si="13"/>
        <v>0</v>
      </c>
      <c r="T30" s="71">
        <f t="shared" si="13"/>
        <v>0</v>
      </c>
      <c r="U30" s="71">
        <f t="shared" si="13"/>
        <v>0</v>
      </c>
      <c r="V30" s="71">
        <f t="shared" si="13"/>
        <v>0</v>
      </c>
      <c r="W30" s="71">
        <f t="shared" si="13"/>
        <v>0</v>
      </c>
    </row>
    <row r="31" spans="1:50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SUM(F31:W31)</f>
        <v>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115"/>
      <c r="V31" s="115"/>
      <c r="W31" s="11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22.15" customHeight="1">
      <c r="A32" s="45" t="s">
        <v>52</v>
      </c>
      <c r="B32" s="52" t="s">
        <v>53</v>
      </c>
      <c r="C32" s="53">
        <v>112</v>
      </c>
      <c r="D32" s="60"/>
      <c r="E32" s="71">
        <f>SUM(F32:W32)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54"/>
      <c r="V32" s="54"/>
      <c r="W32" s="54"/>
    </row>
    <row r="33" spans="1:50" ht="31.5">
      <c r="A33" s="45" t="s">
        <v>55</v>
      </c>
      <c r="B33" s="52" t="s">
        <v>54</v>
      </c>
      <c r="C33" s="53">
        <v>113</v>
      </c>
      <c r="D33" s="60"/>
      <c r="E33" s="71">
        <f>SUM(F33:W33)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54"/>
      <c r="V33" s="54"/>
      <c r="W33" s="54"/>
    </row>
    <row r="34" spans="1:50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0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54">
        <f t="shared" ref="U34:W34" si="15">+U35+U36</f>
        <v>0</v>
      </c>
      <c r="V34" s="54">
        <f t="shared" si="15"/>
        <v>0</v>
      </c>
      <c r="W34" s="54">
        <f t="shared" si="15"/>
        <v>0</v>
      </c>
    </row>
    <row r="35" spans="1:50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16">SUM(F35:W35)</f>
        <v>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15"/>
      <c r="V35" s="115"/>
      <c r="W35" s="11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1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54"/>
      <c r="V36" s="54"/>
      <c r="W36" s="54"/>
    </row>
    <row r="37" spans="1:50" ht="31.5">
      <c r="A37" s="45" t="s">
        <v>61</v>
      </c>
      <c r="B37" s="52" t="s">
        <v>63</v>
      </c>
      <c r="C37" s="53">
        <v>131</v>
      </c>
      <c r="D37" s="60"/>
      <c r="E37" s="71">
        <f t="shared" si="1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54"/>
      <c r="V37" s="54"/>
      <c r="W37" s="54"/>
    </row>
    <row r="38" spans="1:50" ht="31.5">
      <c r="A38" s="44" t="s">
        <v>212</v>
      </c>
      <c r="B38" s="59" t="s">
        <v>64</v>
      </c>
      <c r="C38" s="60">
        <v>133</v>
      </c>
      <c r="D38" s="60"/>
      <c r="E38" s="71">
        <f t="shared" si="1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54"/>
      <c r="V38" s="54"/>
      <c r="W38" s="54"/>
    </row>
    <row r="39" spans="1:50" ht="31.5">
      <c r="A39" s="44" t="s">
        <v>65</v>
      </c>
      <c r="B39" s="59" t="s">
        <v>67</v>
      </c>
      <c r="C39" s="60">
        <v>134</v>
      </c>
      <c r="D39" s="60"/>
      <c r="E39" s="71">
        <f t="shared" si="1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54"/>
      <c r="V39" s="54"/>
      <c r="W39" s="54"/>
    </row>
    <row r="40" spans="1:50" ht="31.5">
      <c r="A40" s="44" t="s">
        <v>66</v>
      </c>
      <c r="B40" s="59" t="s">
        <v>213</v>
      </c>
      <c r="C40" s="60">
        <v>139</v>
      </c>
      <c r="D40" s="60"/>
      <c r="E40" s="71">
        <f t="shared" si="1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54">
        <f t="shared" ref="U40:W40" si="17">U41+U42</f>
        <v>0</v>
      </c>
      <c r="V40" s="54">
        <f t="shared" si="17"/>
        <v>0</v>
      </c>
      <c r="W40" s="54">
        <f t="shared" si="17"/>
        <v>0</v>
      </c>
    </row>
    <row r="41" spans="1:50" ht="31.5">
      <c r="A41" s="44" t="s">
        <v>68</v>
      </c>
      <c r="B41" s="59" t="s">
        <v>214</v>
      </c>
      <c r="C41" s="60">
        <v>139</v>
      </c>
      <c r="D41" s="60"/>
      <c r="E41" s="71">
        <f t="shared" si="1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54"/>
      <c r="V41" s="54"/>
      <c r="W41" s="54"/>
    </row>
    <row r="42" spans="1:50" ht="15.75">
      <c r="A42" s="44"/>
      <c r="B42" s="59"/>
      <c r="C42" s="60"/>
      <c r="D42" s="60"/>
      <c r="E42" s="71">
        <f t="shared" si="1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54"/>
      <c r="V42" s="54"/>
      <c r="W42" s="54"/>
    </row>
    <row r="43" spans="1:50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W43" si="18">+F44+F47+F48+F49</f>
        <v>0</v>
      </c>
      <c r="G43" s="71">
        <f t="shared" si="18"/>
        <v>0</v>
      </c>
      <c r="H43" s="71">
        <f t="shared" si="18"/>
        <v>0</v>
      </c>
      <c r="I43" s="71">
        <f t="shared" si="18"/>
        <v>0</v>
      </c>
      <c r="J43" s="71">
        <f t="shared" si="18"/>
        <v>0</v>
      </c>
      <c r="K43" s="71">
        <f t="shared" si="18"/>
        <v>0</v>
      </c>
      <c r="L43" s="71">
        <f t="shared" si="18"/>
        <v>0</v>
      </c>
      <c r="M43" s="71">
        <f t="shared" si="18"/>
        <v>0</v>
      </c>
      <c r="N43" s="71">
        <f t="shared" si="18"/>
        <v>0</v>
      </c>
      <c r="O43" s="71">
        <f t="shared" si="18"/>
        <v>0</v>
      </c>
      <c r="P43" s="71">
        <f t="shared" si="18"/>
        <v>0</v>
      </c>
      <c r="Q43" s="71">
        <f t="shared" si="18"/>
        <v>0</v>
      </c>
      <c r="R43" s="71">
        <f t="shared" si="18"/>
        <v>0</v>
      </c>
      <c r="S43" s="71">
        <f t="shared" si="18"/>
        <v>0</v>
      </c>
      <c r="T43" s="71">
        <f t="shared" si="18"/>
        <v>0</v>
      </c>
      <c r="U43" s="49">
        <f t="shared" si="18"/>
        <v>0</v>
      </c>
      <c r="V43" s="49">
        <f t="shared" si="18"/>
        <v>0</v>
      </c>
      <c r="W43" s="49">
        <f t="shared" si="18"/>
        <v>0</v>
      </c>
    </row>
    <row r="44" spans="1:50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19">SUM(F44:W44)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54"/>
      <c r="V44" s="54"/>
      <c r="W44" s="54"/>
    </row>
    <row r="45" spans="1:50" ht="47.25">
      <c r="A45" s="45" t="s">
        <v>99</v>
      </c>
      <c r="B45" s="52" t="s">
        <v>73</v>
      </c>
      <c r="C45" s="53">
        <v>321</v>
      </c>
      <c r="D45" s="60"/>
      <c r="E45" s="71">
        <f t="shared" si="19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54"/>
      <c r="V45" s="54"/>
      <c r="W45" s="54"/>
    </row>
    <row r="46" spans="1:50" ht="15.75">
      <c r="A46" s="45"/>
      <c r="B46" s="52"/>
      <c r="C46" s="53"/>
      <c r="D46" s="60"/>
      <c r="E46" s="71">
        <f t="shared" si="19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54"/>
      <c r="V46" s="54"/>
      <c r="W46" s="54"/>
    </row>
    <row r="47" spans="1:50" ht="31.5">
      <c r="A47" s="45" t="s">
        <v>74</v>
      </c>
      <c r="B47" s="52" t="s">
        <v>75</v>
      </c>
      <c r="C47" s="53">
        <v>340</v>
      </c>
      <c r="D47" s="60"/>
      <c r="E47" s="71">
        <f t="shared" si="19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54"/>
      <c r="V47" s="54"/>
      <c r="W47" s="54"/>
    </row>
    <row r="48" spans="1:50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19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54"/>
      <c r="V48" s="54"/>
      <c r="W48" s="54"/>
    </row>
    <row r="49" spans="1:50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19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54"/>
      <c r="V49" s="54"/>
      <c r="W49" s="54"/>
    </row>
    <row r="50" spans="1:50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0</v>
      </c>
      <c r="F50" s="71">
        <f>+F51+F52+F53</f>
        <v>0</v>
      </c>
      <c r="G50" s="71">
        <f>+G51+G52+G53</f>
        <v>0</v>
      </c>
      <c r="H50" s="71">
        <f t="shared" ref="H50:W50" si="20">+H51+H52+H53</f>
        <v>0</v>
      </c>
      <c r="I50" s="71">
        <f t="shared" si="20"/>
        <v>0</v>
      </c>
      <c r="J50" s="71">
        <f t="shared" si="20"/>
        <v>0</v>
      </c>
      <c r="K50" s="71">
        <f t="shared" si="20"/>
        <v>0</v>
      </c>
      <c r="L50" s="71">
        <f t="shared" si="20"/>
        <v>0</v>
      </c>
      <c r="M50" s="71">
        <f t="shared" si="20"/>
        <v>0</v>
      </c>
      <c r="N50" s="71">
        <f t="shared" si="20"/>
        <v>0</v>
      </c>
      <c r="O50" s="71">
        <f t="shared" si="20"/>
        <v>0</v>
      </c>
      <c r="P50" s="71">
        <f t="shared" si="20"/>
        <v>0</v>
      </c>
      <c r="Q50" s="71">
        <f t="shared" si="20"/>
        <v>0</v>
      </c>
      <c r="R50" s="71">
        <f t="shared" si="20"/>
        <v>0</v>
      </c>
      <c r="S50" s="71">
        <f t="shared" si="20"/>
        <v>0</v>
      </c>
      <c r="T50" s="71">
        <f t="shared" si="20"/>
        <v>0</v>
      </c>
      <c r="U50" s="49">
        <f t="shared" si="20"/>
        <v>0</v>
      </c>
      <c r="V50" s="49">
        <f t="shared" si="20"/>
        <v>0</v>
      </c>
      <c r="W50" s="49">
        <f t="shared" si="20"/>
        <v>0</v>
      </c>
    </row>
    <row r="51" spans="1:50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SUM(F51:W51)</f>
        <v>0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115"/>
      <c r="V51" s="115"/>
      <c r="W51" s="115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16" customFormat="1" ht="31.5">
      <c r="A52" s="62" t="s">
        <v>84</v>
      </c>
      <c r="B52" s="63" t="s">
        <v>83</v>
      </c>
      <c r="C52" s="64">
        <v>852</v>
      </c>
      <c r="D52" s="100"/>
      <c r="E52" s="70">
        <f>SUM(F52:W52)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115"/>
      <c r="V52" s="115"/>
      <c r="W52" s="115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SUM(F53:W53)</f>
        <v>0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115"/>
      <c r="V53" s="115"/>
      <c r="W53" s="115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W54" si="21">+F58+F59+F60</f>
        <v>0</v>
      </c>
      <c r="G54" s="71">
        <f t="shared" si="21"/>
        <v>0</v>
      </c>
      <c r="H54" s="71">
        <f t="shared" si="21"/>
        <v>0</v>
      </c>
      <c r="I54" s="71">
        <f t="shared" si="21"/>
        <v>0</v>
      </c>
      <c r="J54" s="71">
        <f t="shared" si="21"/>
        <v>0</v>
      </c>
      <c r="K54" s="71">
        <f t="shared" si="21"/>
        <v>0</v>
      </c>
      <c r="L54" s="71">
        <f t="shared" si="21"/>
        <v>0</v>
      </c>
      <c r="M54" s="71">
        <f t="shared" si="21"/>
        <v>0</v>
      </c>
      <c r="N54" s="71">
        <f t="shared" si="21"/>
        <v>0</v>
      </c>
      <c r="O54" s="71">
        <f t="shared" si="21"/>
        <v>0</v>
      </c>
      <c r="P54" s="71">
        <f t="shared" si="21"/>
        <v>0</v>
      </c>
      <c r="Q54" s="71">
        <f t="shared" si="21"/>
        <v>0</v>
      </c>
      <c r="R54" s="71">
        <f t="shared" si="21"/>
        <v>0</v>
      </c>
      <c r="S54" s="71">
        <f t="shared" si="21"/>
        <v>0</v>
      </c>
      <c r="T54" s="71">
        <f t="shared" si="21"/>
        <v>0</v>
      </c>
      <c r="U54" s="49">
        <f t="shared" si="21"/>
        <v>0</v>
      </c>
      <c r="V54" s="49">
        <f t="shared" si="21"/>
        <v>0</v>
      </c>
      <c r="W54" s="49">
        <f t="shared" si="21"/>
        <v>0</v>
      </c>
    </row>
    <row r="55" spans="1:50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22">SUM(F55:W55)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49"/>
      <c r="V55" s="49"/>
      <c r="W55" s="49"/>
    </row>
    <row r="56" spans="1:50" ht="15.75">
      <c r="A56" s="44" t="s">
        <v>217</v>
      </c>
      <c r="B56" s="59" t="s">
        <v>90</v>
      </c>
      <c r="C56" s="60">
        <v>623</v>
      </c>
      <c r="D56" s="82"/>
      <c r="E56" s="71">
        <f t="shared" si="22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49"/>
      <c r="V56" s="49"/>
      <c r="W56" s="49"/>
    </row>
    <row r="57" spans="1:50" ht="31.5">
      <c r="A57" s="44" t="s">
        <v>218</v>
      </c>
      <c r="B57" s="59" t="s">
        <v>93</v>
      </c>
      <c r="C57" s="60">
        <v>634</v>
      </c>
      <c r="D57" s="82"/>
      <c r="E57" s="71">
        <f t="shared" si="22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49"/>
      <c r="V57" s="49"/>
      <c r="W57" s="49"/>
    </row>
    <row r="58" spans="1:50" ht="31.5">
      <c r="A58" s="44" t="s">
        <v>219</v>
      </c>
      <c r="B58" s="59" t="s">
        <v>220</v>
      </c>
      <c r="C58" s="60">
        <v>810</v>
      </c>
      <c r="D58" s="60"/>
      <c r="E58" s="71">
        <f t="shared" si="22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54"/>
      <c r="V58" s="54"/>
      <c r="W58" s="54"/>
    </row>
    <row r="59" spans="1:50" ht="15.75">
      <c r="A59" s="44" t="s">
        <v>91</v>
      </c>
      <c r="B59" s="59" t="s">
        <v>221</v>
      </c>
      <c r="C59" s="60">
        <v>862</v>
      </c>
      <c r="D59" s="60"/>
      <c r="E59" s="71">
        <f t="shared" si="22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54"/>
      <c r="V59" s="54"/>
      <c r="W59" s="54"/>
    </row>
    <row r="60" spans="1:50" ht="31.5">
      <c r="A60" s="44" t="s">
        <v>92</v>
      </c>
      <c r="B60" s="59" t="s">
        <v>222</v>
      </c>
      <c r="C60" s="60">
        <v>863</v>
      </c>
      <c r="D60" s="60"/>
      <c r="E60" s="71">
        <f t="shared" si="22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54"/>
      <c r="V60" s="54"/>
      <c r="W60" s="54"/>
    </row>
    <row r="61" spans="1:50" ht="15.7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W61" si="23">+F62</f>
        <v>0</v>
      </c>
      <c r="G61" s="71">
        <f t="shared" si="23"/>
        <v>0</v>
      </c>
      <c r="H61" s="71">
        <f t="shared" si="23"/>
        <v>0</v>
      </c>
      <c r="I61" s="71">
        <f t="shared" si="23"/>
        <v>0</v>
      </c>
      <c r="J61" s="71"/>
      <c r="K61" s="71">
        <f t="shared" si="23"/>
        <v>0</v>
      </c>
      <c r="L61" s="71">
        <f t="shared" si="23"/>
        <v>0</v>
      </c>
      <c r="M61" s="71">
        <f t="shared" si="23"/>
        <v>0</v>
      </c>
      <c r="N61" s="71">
        <f t="shared" si="23"/>
        <v>0</v>
      </c>
      <c r="O61" s="71">
        <f t="shared" si="23"/>
        <v>0</v>
      </c>
      <c r="P61" s="71">
        <f t="shared" si="23"/>
        <v>0</v>
      </c>
      <c r="Q61" s="71">
        <f t="shared" si="23"/>
        <v>0</v>
      </c>
      <c r="R61" s="71">
        <f t="shared" si="23"/>
        <v>0</v>
      </c>
      <c r="S61" s="71">
        <f t="shared" si="23"/>
        <v>0</v>
      </c>
      <c r="T61" s="71">
        <f t="shared" si="23"/>
        <v>0</v>
      </c>
      <c r="U61" s="49">
        <f t="shared" si="23"/>
        <v>0</v>
      </c>
      <c r="V61" s="49">
        <f t="shared" si="23"/>
        <v>0</v>
      </c>
      <c r="W61" s="49">
        <f t="shared" si="23"/>
        <v>0</v>
      </c>
    </row>
    <row r="62" spans="1:50" ht="47.25">
      <c r="A62" s="45" t="s">
        <v>98</v>
      </c>
      <c r="B62" s="52" t="s">
        <v>97</v>
      </c>
      <c r="C62" s="53">
        <v>831</v>
      </c>
      <c r="D62" s="60"/>
      <c r="E62" s="71">
        <f>SUM(F62:W62)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54"/>
      <c r="V62" s="54"/>
      <c r="W62" s="54"/>
    </row>
    <row r="63" spans="1:50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SUM(F63:T63)</f>
        <v>0</v>
      </c>
      <c r="F63" s="95">
        <f>F64+F66+F67+F73+F74</f>
        <v>0</v>
      </c>
      <c r="G63" s="95">
        <f>G64+G66+G67+G73+G74</f>
        <v>0</v>
      </c>
      <c r="H63" s="95">
        <f t="shared" ref="H63:T63" si="24">H64+H66+H67+H73+H74</f>
        <v>0</v>
      </c>
      <c r="I63" s="95">
        <f t="shared" si="24"/>
        <v>0</v>
      </c>
      <c r="J63" s="95">
        <f t="shared" si="24"/>
        <v>0</v>
      </c>
      <c r="K63" s="95">
        <f t="shared" si="24"/>
        <v>0</v>
      </c>
      <c r="L63" s="95">
        <f t="shared" si="24"/>
        <v>0</v>
      </c>
      <c r="M63" s="95">
        <f t="shared" si="24"/>
        <v>0</v>
      </c>
      <c r="N63" s="95">
        <f t="shared" si="24"/>
        <v>0</v>
      </c>
      <c r="O63" s="95">
        <f t="shared" si="24"/>
        <v>0</v>
      </c>
      <c r="P63" s="95">
        <f t="shared" si="24"/>
        <v>0</v>
      </c>
      <c r="Q63" s="95">
        <f>Q64+Q66+Q67+Q73+Q74</f>
        <v>0</v>
      </c>
      <c r="R63" s="95">
        <f t="shared" si="24"/>
        <v>0</v>
      </c>
      <c r="S63" s="95">
        <f t="shared" si="24"/>
        <v>0</v>
      </c>
      <c r="T63" s="95">
        <f t="shared" si="24"/>
        <v>0</v>
      </c>
      <c r="U63" s="38">
        <f t="shared" ref="U63:W63" si="25">+U64+U65+U66+U67+U75</f>
        <v>0</v>
      </c>
      <c r="V63" s="38">
        <f t="shared" si="25"/>
        <v>0</v>
      </c>
      <c r="W63" s="38">
        <f t="shared" si="25"/>
        <v>0</v>
      </c>
      <c r="X63" s="126" t="s">
        <v>244</v>
      </c>
      <c r="Z63" s="128" t="s">
        <v>297</v>
      </c>
      <c r="AA63" s="128" t="s">
        <v>316</v>
      </c>
    </row>
    <row r="64" spans="1:50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SUM(F64:W64)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54"/>
      <c r="V64" s="54"/>
      <c r="W64" s="54"/>
      <c r="Y64" s="120">
        <v>221</v>
      </c>
      <c r="Z64" s="117"/>
      <c r="AA64" s="117"/>
      <c r="AB64" s="4"/>
    </row>
    <row r="65" spans="1:50" ht="15.75" hidden="1">
      <c r="A65" s="45"/>
      <c r="B65" s="52"/>
      <c r="C65" s="53"/>
      <c r="D65" s="60"/>
      <c r="E65" s="71">
        <f>SUM(F65:W65)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54"/>
      <c r="V65" s="54"/>
      <c r="W65" s="54"/>
      <c r="Y65" s="120">
        <v>221</v>
      </c>
      <c r="Z65" s="117"/>
      <c r="AA65" s="117"/>
    </row>
    <row r="66" spans="1:50" ht="31.5">
      <c r="A66" s="45" t="s">
        <v>103</v>
      </c>
      <c r="B66" s="52" t="s">
        <v>102</v>
      </c>
      <c r="C66" s="53">
        <v>243</v>
      </c>
      <c r="D66" s="60"/>
      <c r="E66" s="71">
        <f>SUM(F66:W66)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54"/>
      <c r="V66" s="54"/>
      <c r="W66" s="54"/>
      <c r="Y66" s="120">
        <v>223</v>
      </c>
      <c r="Z66" s="117"/>
      <c r="AA66" s="117"/>
    </row>
    <row r="67" spans="1:50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SUM(F67:W67)</f>
        <v>0</v>
      </c>
      <c r="F67" s="70">
        <f>Z72</f>
        <v>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>
        <f>AA72</f>
        <v>0</v>
      </c>
      <c r="R67" s="70"/>
      <c r="S67" s="70"/>
      <c r="T67" s="70"/>
      <c r="U67" s="55"/>
      <c r="V67" s="55"/>
      <c r="W67" s="55"/>
      <c r="X67"/>
      <c r="Y67" s="120">
        <v>225</v>
      </c>
      <c r="Z67" s="117"/>
      <c r="AA67" s="11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54"/>
      <c r="V68" s="54"/>
      <c r="W68" s="54"/>
      <c r="Y68" s="120" t="s">
        <v>294</v>
      </c>
      <c r="Z68" s="117"/>
      <c r="AA68" s="117"/>
    </row>
    <row r="69" spans="1:50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26">SUM(F69:W69)</f>
        <v>0</v>
      </c>
      <c r="F69" s="99">
        <f>Z69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>
        <f>AA69</f>
        <v>0</v>
      </c>
      <c r="R69" s="99"/>
      <c r="S69" s="99"/>
      <c r="T69" s="99"/>
      <c r="U69" s="54"/>
      <c r="V69" s="54"/>
      <c r="W69" s="54"/>
      <c r="Y69" s="120">
        <v>310</v>
      </c>
      <c r="Z69" s="117"/>
      <c r="AA69" s="117"/>
    </row>
    <row r="70" spans="1:50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2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54"/>
      <c r="V70" s="54"/>
      <c r="W70" s="54"/>
      <c r="Y70" s="119" t="s">
        <v>298</v>
      </c>
      <c r="Z70" s="117"/>
      <c r="AA70" s="117"/>
    </row>
    <row r="71" spans="1:50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26"/>
        <v>0</v>
      </c>
      <c r="F71" s="99">
        <f>Z70</f>
        <v>0</v>
      </c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>
        <f>AA70</f>
        <v>0</v>
      </c>
      <c r="R71" s="99"/>
      <c r="S71" s="99"/>
      <c r="T71" s="99"/>
      <c r="U71" s="54"/>
      <c r="V71" s="54"/>
      <c r="W71" s="54"/>
      <c r="Y71" s="121">
        <v>342</v>
      </c>
      <c r="Z71" s="117"/>
      <c r="AA71" s="117"/>
    </row>
    <row r="72" spans="1:50" ht="19.899999999999999" customHeight="1">
      <c r="A72" s="65" t="s">
        <v>126</v>
      </c>
      <c r="B72" s="52"/>
      <c r="C72" s="53"/>
      <c r="D72" s="60"/>
      <c r="E72" s="71">
        <f>SUM(F72:W72)</f>
        <v>0</v>
      </c>
      <c r="F72" s="99">
        <f>Z71</f>
        <v>0</v>
      </c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>
        <f>AA71</f>
        <v>0</v>
      </c>
      <c r="R72" s="99"/>
      <c r="S72" s="99"/>
      <c r="T72" s="99"/>
      <c r="U72" s="54"/>
      <c r="V72" s="54"/>
      <c r="W72" s="54"/>
      <c r="Y72" s="120" t="s">
        <v>295</v>
      </c>
      <c r="Z72" s="129">
        <f>Z64+Z66+Z67+Z68+Z69+Z70</f>
        <v>0</v>
      </c>
      <c r="AA72" s="129">
        <f>AA64+AA66+AA67+AA68+AA69+AA70</f>
        <v>0</v>
      </c>
    </row>
    <row r="73" spans="1:50" ht="31.5">
      <c r="A73" s="66" t="s">
        <v>239</v>
      </c>
      <c r="B73" s="76" t="s">
        <v>122</v>
      </c>
      <c r="C73" s="77">
        <v>246</v>
      </c>
      <c r="D73" s="77"/>
      <c r="E73" s="105">
        <f t="shared" si="2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54"/>
      <c r="V73" s="54"/>
      <c r="W73" s="54"/>
      <c r="Y73" s="120" t="s">
        <v>296</v>
      </c>
      <c r="Z73" s="117"/>
      <c r="AA73" s="118"/>
    </row>
    <row r="74" spans="1:50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26"/>
        <v>0</v>
      </c>
      <c r="F74" s="94">
        <f>Z73</f>
        <v>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>
        <f>AA73</f>
        <v>0</v>
      </c>
      <c r="R74" s="94"/>
      <c r="S74" s="94"/>
      <c r="T74" s="94"/>
      <c r="U74" s="54"/>
      <c r="V74" s="54"/>
      <c r="W74" s="54"/>
    </row>
    <row r="75" spans="1:50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W75" si="27">H76+H77</f>
        <v>0</v>
      </c>
      <c r="I75" s="71">
        <f t="shared" si="27"/>
        <v>0</v>
      </c>
      <c r="J75" s="71"/>
      <c r="K75" s="71">
        <f t="shared" ref="K75:P75" si="28">K76+K77</f>
        <v>0</v>
      </c>
      <c r="L75" s="71">
        <f t="shared" si="28"/>
        <v>0</v>
      </c>
      <c r="M75" s="71">
        <f t="shared" si="28"/>
        <v>0</v>
      </c>
      <c r="N75" s="71"/>
      <c r="O75" s="71">
        <f t="shared" ref="O75" si="29">O76+O77</f>
        <v>0</v>
      </c>
      <c r="P75" s="71">
        <f t="shared" si="28"/>
        <v>0</v>
      </c>
      <c r="Q75" s="71">
        <f t="shared" si="27"/>
        <v>0</v>
      </c>
      <c r="R75" s="71">
        <f t="shared" si="27"/>
        <v>0</v>
      </c>
      <c r="S75" s="71">
        <f t="shared" si="27"/>
        <v>0</v>
      </c>
      <c r="T75" s="71">
        <f t="shared" si="27"/>
        <v>0</v>
      </c>
      <c r="U75" s="49">
        <f t="shared" si="27"/>
        <v>0</v>
      </c>
      <c r="V75" s="49">
        <f t="shared" si="27"/>
        <v>0</v>
      </c>
      <c r="W75" s="49">
        <f t="shared" si="27"/>
        <v>0</v>
      </c>
    </row>
    <row r="76" spans="1:50" ht="47.25">
      <c r="A76" s="45" t="s">
        <v>106</v>
      </c>
      <c r="B76" s="67" t="s">
        <v>242</v>
      </c>
      <c r="C76" s="53">
        <v>406</v>
      </c>
      <c r="D76" s="60"/>
      <c r="E76" s="71">
        <f>SUM(F76:W76)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54"/>
      <c r="V76" s="54"/>
      <c r="W76" s="54"/>
    </row>
    <row r="77" spans="1:50" ht="31.5">
      <c r="A77" s="45" t="s">
        <v>107</v>
      </c>
      <c r="B77" s="67" t="s">
        <v>243</v>
      </c>
      <c r="C77" s="53">
        <v>407</v>
      </c>
      <c r="D77" s="60"/>
      <c r="E77" s="71">
        <f>SUM(F77:W77)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54"/>
      <c r="V77" s="54"/>
      <c r="W77" s="54"/>
    </row>
    <row r="78" spans="1:50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54"/>
      <c r="V78" s="54"/>
      <c r="W78" s="54"/>
    </row>
    <row r="79" spans="1:50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W79" si="30">F80+F81+F82</f>
        <v>0</v>
      </c>
      <c r="G79" s="71">
        <f t="shared" si="30"/>
        <v>0</v>
      </c>
      <c r="H79" s="71">
        <f t="shared" si="30"/>
        <v>0</v>
      </c>
      <c r="I79" s="71">
        <f t="shared" si="30"/>
        <v>0</v>
      </c>
      <c r="J79" s="71"/>
      <c r="K79" s="71">
        <f t="shared" ref="K79:P79" si="31">K80+K81+K82</f>
        <v>0</v>
      </c>
      <c r="L79" s="71">
        <f t="shared" si="31"/>
        <v>0</v>
      </c>
      <c r="M79" s="71">
        <f t="shared" si="31"/>
        <v>0</v>
      </c>
      <c r="N79" s="71"/>
      <c r="O79" s="71">
        <f t="shared" ref="O79" si="32">O80+O81+O82</f>
        <v>0</v>
      </c>
      <c r="P79" s="71">
        <f t="shared" si="31"/>
        <v>0</v>
      </c>
      <c r="Q79" s="71">
        <f t="shared" si="30"/>
        <v>0</v>
      </c>
      <c r="R79" s="71">
        <f t="shared" si="30"/>
        <v>0</v>
      </c>
      <c r="S79" s="71">
        <f t="shared" si="30"/>
        <v>0</v>
      </c>
      <c r="T79" s="71">
        <f t="shared" si="30"/>
        <v>0</v>
      </c>
      <c r="U79" s="49">
        <f t="shared" si="30"/>
        <v>0</v>
      </c>
      <c r="V79" s="49">
        <f t="shared" si="30"/>
        <v>0</v>
      </c>
      <c r="W79" s="49">
        <f t="shared" si="30"/>
        <v>0</v>
      </c>
    </row>
    <row r="80" spans="1:50" ht="31.5">
      <c r="A80" s="45" t="s">
        <v>111</v>
      </c>
      <c r="B80" s="52" t="s">
        <v>110</v>
      </c>
      <c r="C80" s="53"/>
      <c r="D80" s="60"/>
      <c r="E80" s="71">
        <f>SUM(F80:W80)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54"/>
      <c r="V80" s="54"/>
      <c r="W80" s="54"/>
    </row>
    <row r="81" spans="1:23" ht="15.75">
      <c r="A81" s="45" t="s">
        <v>112</v>
      </c>
      <c r="B81" s="52" t="s">
        <v>113</v>
      </c>
      <c r="C81" s="53"/>
      <c r="D81" s="60"/>
      <c r="E81" s="71">
        <f>SUM(F81:W81)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54"/>
      <c r="V81" s="54"/>
      <c r="W81" s="54"/>
    </row>
    <row r="82" spans="1:23" ht="15.75">
      <c r="A82" s="45" t="s">
        <v>115</v>
      </c>
      <c r="B82" s="52" t="s">
        <v>114</v>
      </c>
      <c r="C82" s="53"/>
      <c r="D82" s="60"/>
      <c r="E82" s="71">
        <f>SUM(F82:W82)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54"/>
      <c r="V82" s="54"/>
      <c r="W82" s="54"/>
    </row>
    <row r="83" spans="1:23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W83" si="33">F84</f>
        <v>0</v>
      </c>
      <c r="G83" s="71">
        <f t="shared" si="33"/>
        <v>0</v>
      </c>
      <c r="H83" s="71">
        <f t="shared" si="33"/>
        <v>0</v>
      </c>
      <c r="I83" s="71">
        <f t="shared" si="33"/>
        <v>0</v>
      </c>
      <c r="J83" s="71"/>
      <c r="K83" s="71">
        <f t="shared" si="33"/>
        <v>0</v>
      </c>
      <c r="L83" s="71">
        <f t="shared" si="33"/>
        <v>0</v>
      </c>
      <c r="M83" s="71">
        <f t="shared" si="33"/>
        <v>0</v>
      </c>
      <c r="N83" s="71"/>
      <c r="O83" s="71">
        <f t="shared" si="33"/>
        <v>0</v>
      </c>
      <c r="P83" s="71">
        <f t="shared" si="33"/>
        <v>0</v>
      </c>
      <c r="Q83" s="71">
        <f t="shared" si="33"/>
        <v>0</v>
      </c>
      <c r="R83" s="71">
        <f t="shared" si="33"/>
        <v>0</v>
      </c>
      <c r="S83" s="71">
        <f t="shared" si="33"/>
        <v>0</v>
      </c>
      <c r="T83" s="71">
        <f t="shared" si="33"/>
        <v>0</v>
      </c>
      <c r="U83" s="49">
        <f t="shared" si="33"/>
        <v>0</v>
      </c>
      <c r="V83" s="49">
        <f t="shared" si="33"/>
        <v>0</v>
      </c>
      <c r="W83" s="49">
        <f t="shared" si="33"/>
        <v>0</v>
      </c>
    </row>
    <row r="84" spans="1:23" ht="31.5">
      <c r="A84" s="45" t="s">
        <v>119</v>
      </c>
      <c r="B84" s="52" t="s">
        <v>118</v>
      </c>
      <c r="C84" s="53">
        <v>610</v>
      </c>
      <c r="D84" s="60"/>
      <c r="E84" s="99">
        <f>SUM(F84:W84)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54"/>
      <c r="V84" s="54"/>
      <c r="W84" s="54"/>
    </row>
  </sheetData>
  <mergeCells count="10">
    <mergeCell ref="A2:V2"/>
    <mergeCell ref="A3:A4"/>
    <mergeCell ref="B3:B4"/>
    <mergeCell ref="C3:C4"/>
    <mergeCell ref="D3:D4"/>
    <mergeCell ref="E3:E4"/>
    <mergeCell ref="F3:F4"/>
    <mergeCell ref="G3:O3"/>
    <mergeCell ref="P3:P4"/>
    <mergeCell ref="Q3:V3"/>
  </mergeCells>
  <pageMargins left="0.15748031496062992" right="0.15748031496062992" top="0.31496062992125984" bottom="0.31496062992125984" header="0.31496062992125984" footer="0.31496062992125984"/>
  <pageSetup paperSize="9" scale="43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X84"/>
  <sheetViews>
    <sheetView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" sqref="E1:F1048576"/>
    </sheetView>
  </sheetViews>
  <sheetFormatPr defaultColWidth="8.85546875" defaultRowHeight="15"/>
  <cols>
    <col min="1" max="1" width="75.7109375" style="2" customWidth="1"/>
    <col min="2" max="2" width="8.85546875" style="5"/>
    <col min="3" max="3" width="9" style="3" customWidth="1"/>
    <col min="4" max="4" width="8.28515625" style="1" customWidth="1"/>
    <col min="5" max="6" width="21.5703125" style="1" customWidth="1"/>
    <col min="7" max="12" width="9.140625" style="1" customWidth="1"/>
    <col min="13" max="13" width="22.5703125" style="1" hidden="1" customWidth="1"/>
    <col min="14" max="14" width="20.7109375" style="1" hidden="1" customWidth="1"/>
    <col min="15" max="15" width="13.42578125" style="1" hidden="1" customWidth="1"/>
    <col min="16" max="16" width="16.140625" style="1" customWidth="1"/>
    <col min="17" max="17" width="13.42578125" style="1" customWidth="1"/>
    <col min="18" max="18" width="11.85546875" style="1" customWidth="1"/>
    <col min="19" max="19" width="10" style="1" hidden="1" customWidth="1"/>
    <col min="20" max="20" width="14.140625" style="1" customWidth="1"/>
    <col min="21" max="21" width="13" style="1" hidden="1" customWidth="1"/>
    <col min="22" max="22" width="11.7109375" style="1" hidden="1" customWidth="1"/>
    <col min="23" max="23" width="13.140625" hidden="1" customWidth="1"/>
    <col min="24" max="24" width="5.28515625" customWidth="1"/>
    <col min="25" max="25" width="13.28515625" customWidth="1"/>
    <col min="26" max="27" width="16.7109375" customWidth="1"/>
    <col min="28" max="29" width="9.140625" customWidth="1"/>
  </cols>
  <sheetData>
    <row r="1" spans="1:24" s="124" customFormat="1" ht="18.75">
      <c r="A1" s="8"/>
      <c r="B1" s="122"/>
      <c r="C1" s="123"/>
      <c r="D1" s="9"/>
      <c r="E1" s="9"/>
      <c r="F1" s="9"/>
      <c r="G1" s="123"/>
      <c r="H1" s="123"/>
      <c r="I1" s="123"/>
      <c r="J1" s="123"/>
      <c r="K1" s="123"/>
      <c r="L1" s="123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4" ht="31.9" customHeight="1">
      <c r="A2" s="150" t="s">
        <v>308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4" s="4" customFormat="1" ht="60.6" customHeight="1">
      <c r="A3" s="144" t="s">
        <v>11</v>
      </c>
      <c r="B3" s="145" t="s">
        <v>12</v>
      </c>
      <c r="C3" s="144" t="s">
        <v>13</v>
      </c>
      <c r="D3" s="144" t="s">
        <v>200</v>
      </c>
      <c r="E3" s="146" t="s">
        <v>192</v>
      </c>
      <c r="F3" s="146" t="s">
        <v>161</v>
      </c>
      <c r="G3" s="147" t="s">
        <v>162</v>
      </c>
      <c r="H3" s="151"/>
      <c r="I3" s="151"/>
      <c r="J3" s="151"/>
      <c r="K3" s="151"/>
      <c r="L3" s="151"/>
      <c r="M3" s="151"/>
      <c r="N3" s="151"/>
      <c r="O3" s="152"/>
      <c r="P3" s="153" t="s">
        <v>163</v>
      </c>
      <c r="Q3" s="146" t="s">
        <v>272</v>
      </c>
      <c r="R3" s="146"/>
      <c r="S3" s="146"/>
      <c r="T3" s="146"/>
      <c r="U3" s="146"/>
      <c r="V3" s="146"/>
      <c r="X3" s="125"/>
    </row>
    <row r="4" spans="1:24" s="4" customFormat="1" ht="116.25" customHeight="1">
      <c r="A4" s="144"/>
      <c r="B4" s="145"/>
      <c r="C4" s="144"/>
      <c r="D4" s="144"/>
      <c r="E4" s="146"/>
      <c r="F4" s="146"/>
      <c r="G4" s="69"/>
      <c r="H4" s="69"/>
      <c r="I4" s="69"/>
      <c r="J4" s="69"/>
      <c r="K4" s="69"/>
      <c r="L4" s="69"/>
      <c r="M4" s="69" t="s">
        <v>283</v>
      </c>
      <c r="N4" s="69" t="s">
        <v>286</v>
      </c>
      <c r="O4" s="69"/>
      <c r="P4" s="154"/>
      <c r="Q4" s="69" t="s">
        <v>203</v>
      </c>
      <c r="R4" s="69" t="s">
        <v>204</v>
      </c>
      <c r="S4" s="69" t="s">
        <v>167</v>
      </c>
      <c r="T4" s="69" t="s">
        <v>205</v>
      </c>
      <c r="U4" s="74"/>
      <c r="V4" s="69"/>
      <c r="W4" s="69"/>
    </row>
    <row r="5" spans="1:24" ht="15.75">
      <c r="A5" s="41">
        <v>1</v>
      </c>
      <c r="B5" s="47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  <c r="K5" s="48">
        <v>11</v>
      </c>
      <c r="L5" s="48">
        <v>12</v>
      </c>
      <c r="M5" s="48">
        <v>17</v>
      </c>
      <c r="N5" s="48">
        <v>18</v>
      </c>
      <c r="O5" s="48">
        <v>19</v>
      </c>
      <c r="P5" s="48">
        <v>13</v>
      </c>
      <c r="Q5" s="48">
        <v>14</v>
      </c>
      <c r="R5" s="48">
        <v>15</v>
      </c>
      <c r="S5" s="48">
        <v>16</v>
      </c>
      <c r="T5" s="48">
        <v>17</v>
      </c>
      <c r="U5" s="48">
        <v>14</v>
      </c>
      <c r="V5" s="48">
        <v>15</v>
      </c>
      <c r="W5" s="48">
        <v>16</v>
      </c>
    </row>
    <row r="6" spans="1:24" ht="15.75">
      <c r="A6" s="41" t="s">
        <v>17</v>
      </c>
      <c r="B6" s="47" t="s">
        <v>18</v>
      </c>
      <c r="C6" s="48" t="s">
        <v>19</v>
      </c>
      <c r="D6" s="48" t="s">
        <v>19</v>
      </c>
      <c r="E6" s="90">
        <f>SUM(F6:W6)</f>
        <v>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4" ht="15.75">
      <c r="A7" s="41" t="s">
        <v>20</v>
      </c>
      <c r="B7" s="47" t="s">
        <v>21</v>
      </c>
      <c r="C7" s="48" t="s">
        <v>19</v>
      </c>
      <c r="D7" s="48" t="s">
        <v>19</v>
      </c>
      <c r="E7" s="90">
        <v>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 t="e">
        <f>+U6+U8-U29</f>
        <v>#REF!</v>
      </c>
      <c r="V7" s="49" t="e">
        <f>+V6+V8-V29</f>
        <v>#REF!</v>
      </c>
      <c r="W7" s="49" t="e">
        <f>+W6+W8-W29</f>
        <v>#REF!</v>
      </c>
    </row>
    <row r="8" spans="1:24" ht="21" customHeight="1">
      <c r="A8" s="39" t="s">
        <v>22</v>
      </c>
      <c r="B8" s="40" t="s">
        <v>28</v>
      </c>
      <c r="C8" s="33"/>
      <c r="D8" s="33"/>
      <c r="E8" s="89">
        <f>E9+E11+E15+E18+E22+E24</f>
        <v>0</v>
      </c>
      <c r="F8" s="89">
        <f>+F9+F11+F15+F18+F22+F24</f>
        <v>0</v>
      </c>
      <c r="G8" s="89">
        <f>+G9+G11+G15+G18+G22+G24</f>
        <v>0</v>
      </c>
      <c r="H8" s="89">
        <f t="shared" ref="H8:W8" si="0">+H9+H11+H15+H18+H22+H24</f>
        <v>0</v>
      </c>
      <c r="I8" s="89">
        <f t="shared" si="0"/>
        <v>0</v>
      </c>
      <c r="J8" s="89">
        <f t="shared" si="0"/>
        <v>0</v>
      </c>
      <c r="K8" s="89">
        <f t="shared" si="0"/>
        <v>0</v>
      </c>
      <c r="L8" s="89">
        <f t="shared" si="0"/>
        <v>0</v>
      </c>
      <c r="M8" s="89">
        <f t="shared" si="0"/>
        <v>0</v>
      </c>
      <c r="N8" s="89">
        <f t="shared" si="0"/>
        <v>0</v>
      </c>
      <c r="O8" s="89">
        <f t="shared" si="0"/>
        <v>0</v>
      </c>
      <c r="P8" s="89">
        <f t="shared" si="0"/>
        <v>0</v>
      </c>
      <c r="Q8" s="89">
        <f t="shared" si="0"/>
        <v>0</v>
      </c>
      <c r="R8" s="89">
        <f t="shared" si="0"/>
        <v>0</v>
      </c>
      <c r="S8" s="89">
        <f t="shared" si="0"/>
        <v>0</v>
      </c>
      <c r="T8" s="89">
        <f t="shared" si="0"/>
        <v>0</v>
      </c>
      <c r="U8" s="38" t="e">
        <f t="shared" si="0"/>
        <v>#REF!</v>
      </c>
      <c r="V8" s="38" t="e">
        <f t="shared" si="0"/>
        <v>#REF!</v>
      </c>
      <c r="W8" s="38" t="e">
        <f t="shared" si="0"/>
        <v>#REF!</v>
      </c>
    </row>
    <row r="9" spans="1:24" ht="31.5">
      <c r="A9" s="41" t="s">
        <v>201</v>
      </c>
      <c r="B9" s="47" t="s">
        <v>29</v>
      </c>
      <c r="C9" s="48">
        <v>120</v>
      </c>
      <c r="D9" s="82"/>
      <c r="E9" s="71">
        <f>E10</f>
        <v>0</v>
      </c>
      <c r="F9" s="71">
        <f t="shared" ref="F9:V9" si="1">F10</f>
        <v>0</v>
      </c>
      <c r="G9" s="71">
        <f t="shared" si="1"/>
        <v>0</v>
      </c>
      <c r="H9" s="71">
        <f t="shared" si="1"/>
        <v>0</v>
      </c>
      <c r="I9" s="71">
        <f t="shared" si="1"/>
        <v>0</v>
      </c>
      <c r="J9" s="71">
        <f t="shared" si="1"/>
        <v>0</v>
      </c>
      <c r="K9" s="71">
        <f>K10</f>
        <v>0</v>
      </c>
      <c r="L9" s="71">
        <f t="shared" ref="L9:N9" si="2">L10</f>
        <v>0</v>
      </c>
      <c r="M9" s="71">
        <f t="shared" si="2"/>
        <v>0</v>
      </c>
      <c r="N9" s="71">
        <f t="shared" si="2"/>
        <v>0</v>
      </c>
      <c r="O9" s="71">
        <f t="shared" si="1"/>
        <v>0</v>
      </c>
      <c r="P9" s="71">
        <f t="shared" si="1"/>
        <v>0</v>
      </c>
      <c r="Q9" s="71">
        <f t="shared" si="1"/>
        <v>0</v>
      </c>
      <c r="R9" s="71">
        <f t="shared" si="1"/>
        <v>0</v>
      </c>
      <c r="S9" s="71">
        <f>S10</f>
        <v>0</v>
      </c>
      <c r="T9" s="71">
        <f>T10</f>
        <v>0</v>
      </c>
      <c r="U9" s="55">
        <f t="shared" si="1"/>
        <v>0</v>
      </c>
      <c r="V9" s="55">
        <f t="shared" si="1"/>
        <v>0</v>
      </c>
      <c r="W9" s="55">
        <f>W10</f>
        <v>0</v>
      </c>
    </row>
    <row r="10" spans="1:24" ht="15.75">
      <c r="A10" s="45" t="s">
        <v>207</v>
      </c>
      <c r="B10" s="52" t="s">
        <v>30</v>
      </c>
      <c r="C10" s="53"/>
      <c r="D10" s="60"/>
      <c r="E10" s="71">
        <f>S10</f>
        <v>0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>
        <f>S29-S6</f>
        <v>0</v>
      </c>
      <c r="T10" s="99"/>
      <c r="U10" s="54"/>
      <c r="V10" s="54"/>
      <c r="W10" s="54"/>
    </row>
    <row r="11" spans="1:24" ht="35.450000000000003" customHeight="1">
      <c r="A11" s="41" t="s">
        <v>24</v>
      </c>
      <c r="B11" s="47" t="s">
        <v>31</v>
      </c>
      <c r="C11" s="48">
        <v>130</v>
      </c>
      <c r="D11" s="82"/>
      <c r="E11" s="71">
        <f>+E12+E13+E14</f>
        <v>0</v>
      </c>
      <c r="F11" s="71">
        <f t="shared" ref="F11:W11" si="3">+F12+F13+F14</f>
        <v>0</v>
      </c>
      <c r="G11" s="71">
        <f t="shared" si="3"/>
        <v>0</v>
      </c>
      <c r="H11" s="71">
        <f t="shared" si="3"/>
        <v>0</v>
      </c>
      <c r="I11" s="71">
        <f t="shared" si="3"/>
        <v>0</v>
      </c>
      <c r="J11" s="71">
        <f t="shared" si="3"/>
        <v>0</v>
      </c>
      <c r="K11" s="71">
        <f>+K12+K13+K14</f>
        <v>0</v>
      </c>
      <c r="L11" s="71">
        <f t="shared" ref="L11:Q11" si="4">+L12+L13+L14</f>
        <v>0</v>
      </c>
      <c r="M11" s="71">
        <f t="shared" si="4"/>
        <v>0</v>
      </c>
      <c r="N11" s="71">
        <f t="shared" si="4"/>
        <v>0</v>
      </c>
      <c r="O11" s="71">
        <f t="shared" si="4"/>
        <v>0</v>
      </c>
      <c r="P11" s="71">
        <f t="shared" si="4"/>
        <v>0</v>
      </c>
      <c r="Q11" s="71">
        <f t="shared" si="4"/>
        <v>0</v>
      </c>
      <c r="R11" s="71">
        <f t="shared" si="3"/>
        <v>0</v>
      </c>
      <c r="S11" s="71">
        <f>+S12+S13+S14</f>
        <v>0</v>
      </c>
      <c r="T11" s="71">
        <f>+T12+T13+T14</f>
        <v>0</v>
      </c>
      <c r="U11" s="55">
        <f t="shared" si="3"/>
        <v>0</v>
      </c>
      <c r="V11" s="55">
        <f t="shared" si="3"/>
        <v>0</v>
      </c>
      <c r="W11" s="55">
        <f t="shared" si="3"/>
        <v>0</v>
      </c>
    </row>
    <row r="12" spans="1:24" ht="63">
      <c r="A12" s="44" t="s">
        <v>32</v>
      </c>
      <c r="B12" s="52" t="s">
        <v>33</v>
      </c>
      <c r="C12" s="53">
        <v>130</v>
      </c>
      <c r="D12" s="99"/>
      <c r="E12" s="71">
        <f>F12</f>
        <v>0</v>
      </c>
      <c r="F12" s="99">
        <f>F29-F6-F27</f>
        <v>0</v>
      </c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54"/>
      <c r="V12" s="54"/>
      <c r="W12" s="54"/>
    </row>
    <row r="13" spans="1:24" ht="47.25">
      <c r="A13" s="45" t="s">
        <v>25</v>
      </c>
      <c r="B13" s="52" t="s">
        <v>34</v>
      </c>
      <c r="C13" s="53">
        <v>130</v>
      </c>
      <c r="D13" s="60"/>
      <c r="E13" s="71">
        <v>0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54"/>
      <c r="V13" s="54"/>
      <c r="W13" s="54"/>
    </row>
    <row r="14" spans="1:24" ht="19.149999999999999" customHeight="1">
      <c r="A14" s="45" t="s">
        <v>199</v>
      </c>
      <c r="B14" s="52" t="s">
        <v>198</v>
      </c>
      <c r="C14" s="53">
        <v>130</v>
      </c>
      <c r="D14" s="60"/>
      <c r="E14" s="71">
        <f>Q14+R14+S14+T14</f>
        <v>0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>
        <f>Q29-Q6-Q21</f>
        <v>0</v>
      </c>
      <c r="R14" s="99">
        <f>R29-R6-R21</f>
        <v>0</v>
      </c>
      <c r="S14" s="99"/>
      <c r="T14" s="99"/>
      <c r="U14" s="54"/>
      <c r="V14" s="54"/>
      <c r="W14" s="54"/>
    </row>
    <row r="15" spans="1:24" ht="34.15" customHeight="1">
      <c r="A15" s="41" t="s">
        <v>26</v>
      </c>
      <c r="B15" s="47" t="s">
        <v>35</v>
      </c>
      <c r="C15" s="48">
        <v>140</v>
      </c>
      <c r="D15" s="82"/>
      <c r="E15" s="71">
        <f>+E16+E17</f>
        <v>0</v>
      </c>
      <c r="F15" s="71">
        <f>+F16+F17</f>
        <v>0</v>
      </c>
      <c r="G15" s="71">
        <f>+G16+G17</f>
        <v>0</v>
      </c>
      <c r="H15" s="71">
        <f t="shared" ref="H15:W15" si="5">+H16+H17</f>
        <v>0</v>
      </c>
      <c r="I15" s="71">
        <f t="shared" si="5"/>
        <v>0</v>
      </c>
      <c r="J15" s="71">
        <f t="shared" si="5"/>
        <v>0</v>
      </c>
      <c r="K15" s="71">
        <v>0</v>
      </c>
      <c r="L15" s="71">
        <v>0</v>
      </c>
      <c r="M15" s="71">
        <v>0</v>
      </c>
      <c r="N15" s="71">
        <v>0</v>
      </c>
      <c r="O15" s="71">
        <f t="shared" ref="O15:P15" si="6">+O16+O17</f>
        <v>0</v>
      </c>
      <c r="P15" s="71">
        <f t="shared" si="6"/>
        <v>0</v>
      </c>
      <c r="Q15" s="71">
        <v>0</v>
      </c>
      <c r="R15" s="71">
        <f t="shared" si="5"/>
        <v>0</v>
      </c>
      <c r="S15" s="71">
        <f>+S16+S17</f>
        <v>0</v>
      </c>
      <c r="T15" s="71">
        <f t="shared" si="5"/>
        <v>0</v>
      </c>
      <c r="U15" s="55">
        <f t="shared" si="5"/>
        <v>0</v>
      </c>
      <c r="V15" s="55">
        <f t="shared" si="5"/>
        <v>0</v>
      </c>
      <c r="W15" s="55">
        <f t="shared" si="5"/>
        <v>0</v>
      </c>
    </row>
    <row r="16" spans="1:24" ht="15.75">
      <c r="A16" s="45" t="s">
        <v>23</v>
      </c>
      <c r="B16" s="52" t="s">
        <v>36</v>
      </c>
      <c r="C16" s="53">
        <v>140</v>
      </c>
      <c r="D16" s="60"/>
      <c r="E16" s="71">
        <f>S16</f>
        <v>0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54"/>
      <c r="V16" s="54"/>
      <c r="W16" s="54"/>
    </row>
    <row r="17" spans="1:50" ht="15.75">
      <c r="A17" s="45"/>
      <c r="B17" s="52"/>
      <c r="C17" s="53"/>
      <c r="D17" s="60"/>
      <c r="E17" s="71">
        <f>S17</f>
        <v>0</v>
      </c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54"/>
      <c r="V17" s="54"/>
      <c r="W17" s="54"/>
    </row>
    <row r="18" spans="1:50" ht="19.899999999999999" customHeight="1">
      <c r="A18" s="41" t="s">
        <v>27</v>
      </c>
      <c r="B18" s="47" t="s">
        <v>37</v>
      </c>
      <c r="C18" s="48">
        <v>150</v>
      </c>
      <c r="D18" s="82"/>
      <c r="E18" s="71">
        <f>E21+E19</f>
        <v>0</v>
      </c>
      <c r="F18" s="71">
        <f t="shared" ref="F18:W18" si="7">F19</f>
        <v>0</v>
      </c>
      <c r="G18" s="71">
        <f t="shared" si="7"/>
        <v>0</v>
      </c>
      <c r="H18" s="71">
        <f t="shared" si="7"/>
        <v>0</v>
      </c>
      <c r="I18" s="71">
        <f t="shared" si="7"/>
        <v>0</v>
      </c>
      <c r="J18" s="71">
        <f t="shared" si="7"/>
        <v>0</v>
      </c>
      <c r="K18" s="71">
        <f>K19</f>
        <v>0</v>
      </c>
      <c r="L18" s="71">
        <f t="shared" ref="L18:Q18" si="8">L19</f>
        <v>0</v>
      </c>
      <c r="M18" s="71">
        <f t="shared" si="8"/>
        <v>0</v>
      </c>
      <c r="N18" s="71">
        <f t="shared" si="8"/>
        <v>0</v>
      </c>
      <c r="O18" s="71">
        <f t="shared" si="8"/>
        <v>0</v>
      </c>
      <c r="P18" s="71">
        <f t="shared" si="7"/>
        <v>0</v>
      </c>
      <c r="Q18" s="71">
        <f t="shared" si="8"/>
        <v>0</v>
      </c>
      <c r="R18" s="71">
        <f t="shared" si="7"/>
        <v>0</v>
      </c>
      <c r="S18" s="71">
        <f>S19+S20+S21</f>
        <v>0</v>
      </c>
      <c r="T18" s="71">
        <f>T21</f>
        <v>0</v>
      </c>
      <c r="U18" s="55">
        <f t="shared" si="7"/>
        <v>0</v>
      </c>
      <c r="V18" s="55">
        <f t="shared" si="7"/>
        <v>0</v>
      </c>
      <c r="W18" s="55">
        <f t="shared" si="7"/>
        <v>0</v>
      </c>
    </row>
    <row r="19" spans="1:50" ht="31.5">
      <c r="A19" s="44" t="s">
        <v>206</v>
      </c>
      <c r="B19" s="52" t="s">
        <v>209</v>
      </c>
      <c r="C19" s="53">
        <v>150</v>
      </c>
      <c r="D19" s="60"/>
      <c r="E19" s="71">
        <f>SUM(G19:W19)</f>
        <v>0</v>
      </c>
      <c r="F19" s="99"/>
      <c r="G19" s="99">
        <f t="shared" ref="G19:H19" si="9">G29-G6-G21</f>
        <v>0</v>
      </c>
      <c r="H19" s="99">
        <f t="shared" si="9"/>
        <v>0</v>
      </c>
      <c r="I19" s="99">
        <f>I29-I6-I21</f>
        <v>0</v>
      </c>
      <c r="J19" s="99">
        <f>J29-J6-J21</f>
        <v>0</v>
      </c>
      <c r="K19" s="99">
        <f>K29-K6-K21</f>
        <v>0</v>
      </c>
      <c r="L19" s="99">
        <f t="shared" ref="L19:O19" si="10">L29-L6-L21</f>
        <v>0</v>
      </c>
      <c r="M19" s="99">
        <f t="shared" si="10"/>
        <v>0</v>
      </c>
      <c r="N19" s="99">
        <f t="shared" si="10"/>
        <v>0</v>
      </c>
      <c r="O19" s="99">
        <f t="shared" si="10"/>
        <v>0</v>
      </c>
      <c r="P19" s="99"/>
      <c r="Q19" s="99"/>
      <c r="R19" s="99"/>
      <c r="S19" s="99"/>
      <c r="T19" s="99"/>
      <c r="U19" s="54"/>
      <c r="V19" s="54"/>
      <c r="W19" s="54"/>
    </row>
    <row r="20" spans="1:50" ht="15.75">
      <c r="A20" s="45" t="s">
        <v>40</v>
      </c>
      <c r="B20" s="52" t="s">
        <v>210</v>
      </c>
      <c r="C20" s="53">
        <v>150</v>
      </c>
      <c r="D20" s="60"/>
      <c r="E20" s="7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54"/>
      <c r="V20" s="54"/>
      <c r="W20" s="54"/>
    </row>
    <row r="21" spans="1:50" ht="15.75">
      <c r="A21" s="45" t="s">
        <v>260</v>
      </c>
      <c r="B21" s="83" t="s">
        <v>261</v>
      </c>
      <c r="C21" s="82">
        <v>150</v>
      </c>
      <c r="D21" s="60"/>
      <c r="E21" s="71">
        <f>T21</f>
        <v>0</v>
      </c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>
        <f>T29-T6</f>
        <v>0</v>
      </c>
      <c r="U21" s="54"/>
      <c r="V21" s="54"/>
      <c r="W21" s="54"/>
    </row>
    <row r="22" spans="1:50" ht="19.149999999999999" customHeight="1">
      <c r="A22" s="41" t="s">
        <v>38</v>
      </c>
      <c r="B22" s="47" t="s">
        <v>39</v>
      </c>
      <c r="C22" s="48">
        <v>180</v>
      </c>
      <c r="D22" s="82"/>
      <c r="E22" s="71">
        <v>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55" t="e">
        <f>+U23+#REF!+#REF!</f>
        <v>#REF!</v>
      </c>
      <c r="V22" s="55" t="e">
        <f>+V23+#REF!+#REF!</f>
        <v>#REF!</v>
      </c>
      <c r="W22" s="55" t="e">
        <f>+W23+#REF!+#REF!</f>
        <v>#REF!</v>
      </c>
    </row>
    <row r="23" spans="1:50" ht="21.75" customHeight="1">
      <c r="A23" s="44" t="s">
        <v>211</v>
      </c>
      <c r="B23" s="52"/>
      <c r="C23" s="53"/>
      <c r="D23" s="60"/>
      <c r="E23" s="71">
        <f>SUM(H23:W23)</f>
        <v>0</v>
      </c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54"/>
      <c r="V23" s="54"/>
      <c r="W23" s="54"/>
    </row>
    <row r="24" spans="1:50" ht="31.5">
      <c r="A24" s="41" t="s">
        <v>41</v>
      </c>
      <c r="B24" s="47" t="s">
        <v>42</v>
      </c>
      <c r="C24" s="48"/>
      <c r="D24" s="82"/>
      <c r="E24" s="71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55" t="e">
        <f>U25+#REF!+U26</f>
        <v>#REF!</v>
      </c>
      <c r="V24" s="55" t="e">
        <f>V25+#REF!+V26</f>
        <v>#REF!</v>
      </c>
      <c r="W24" s="55" t="e">
        <f>W25+#REF!+W26</f>
        <v>#REF!</v>
      </c>
    </row>
    <row r="25" spans="1:50" ht="15.75">
      <c r="A25" s="45" t="s">
        <v>23</v>
      </c>
      <c r="B25" s="52"/>
      <c r="C25" s="53"/>
      <c r="D25" s="60"/>
      <c r="E25" s="7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54"/>
      <c r="V25" s="54"/>
      <c r="W25" s="54"/>
    </row>
    <row r="26" spans="1:50" ht="15.75">
      <c r="A26" s="45" t="s">
        <v>43</v>
      </c>
      <c r="B26" s="52" t="s">
        <v>44</v>
      </c>
      <c r="C26" s="53" t="s">
        <v>19</v>
      </c>
      <c r="D26" s="60"/>
      <c r="E26" s="99">
        <f>E27</f>
        <v>0</v>
      </c>
      <c r="F26" s="99">
        <f>F27</f>
        <v>0</v>
      </c>
      <c r="G26" s="99">
        <f>G27</f>
        <v>0</v>
      </c>
      <c r="H26" s="99">
        <f t="shared" ref="H26:T26" si="11">H27</f>
        <v>0</v>
      </c>
      <c r="I26" s="99">
        <f t="shared" si="11"/>
        <v>0</v>
      </c>
      <c r="J26" s="99">
        <f t="shared" si="11"/>
        <v>0</v>
      </c>
      <c r="K26" s="99">
        <f t="shared" si="11"/>
        <v>0</v>
      </c>
      <c r="L26" s="99">
        <f t="shared" si="11"/>
        <v>0</v>
      </c>
      <c r="M26" s="99">
        <f t="shared" si="11"/>
        <v>0</v>
      </c>
      <c r="N26" s="99">
        <f t="shared" si="11"/>
        <v>0</v>
      </c>
      <c r="O26" s="99">
        <f t="shared" si="11"/>
        <v>0</v>
      </c>
      <c r="P26" s="99">
        <f t="shared" si="11"/>
        <v>0</v>
      </c>
      <c r="Q26" s="99">
        <f t="shared" si="11"/>
        <v>0</v>
      </c>
      <c r="R26" s="99">
        <f t="shared" si="11"/>
        <v>0</v>
      </c>
      <c r="S26" s="99">
        <f t="shared" si="11"/>
        <v>0</v>
      </c>
      <c r="T26" s="99">
        <f t="shared" si="11"/>
        <v>0</v>
      </c>
      <c r="U26" s="54"/>
      <c r="V26" s="54"/>
      <c r="W26" s="54"/>
    </row>
    <row r="27" spans="1:50" ht="47.25">
      <c r="A27" s="45" t="s">
        <v>190</v>
      </c>
      <c r="B27" s="52" t="s">
        <v>45</v>
      </c>
      <c r="C27" s="53">
        <v>510</v>
      </c>
      <c r="D27" s="60"/>
      <c r="E27" s="71">
        <f>F27+H27+P27</f>
        <v>0</v>
      </c>
      <c r="F27" s="99"/>
      <c r="G27" s="101"/>
      <c r="H27" s="99"/>
      <c r="I27" s="114"/>
      <c r="J27" s="114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54"/>
      <c r="V27" s="54"/>
      <c r="W27" s="54"/>
    </row>
    <row r="28" spans="1:50" ht="15.75">
      <c r="A28" s="45"/>
      <c r="B28" s="52"/>
      <c r="C28" s="53"/>
      <c r="D28" s="60"/>
      <c r="E28" s="71"/>
      <c r="F28" s="99"/>
      <c r="G28" s="99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54"/>
      <c r="V28" s="54"/>
      <c r="W28" s="54"/>
    </row>
    <row r="29" spans="1:50" ht="22.9" customHeight="1">
      <c r="A29" s="35" t="s">
        <v>46</v>
      </c>
      <c r="B29" s="36" t="s">
        <v>49</v>
      </c>
      <c r="C29" s="37" t="s">
        <v>19</v>
      </c>
      <c r="D29" s="104"/>
      <c r="E29" s="95">
        <f t="shared" ref="E29:W29" si="12">+E30+E43+E50+E54+E61+E63+E79+E83</f>
        <v>0</v>
      </c>
      <c r="F29" s="95">
        <f>+F30+F43+F50+F54+F61+F63+F79+F83</f>
        <v>0</v>
      </c>
      <c r="G29" s="95">
        <f>+G30+G43+G50+G54+G61+G63+G79+G83</f>
        <v>0</v>
      </c>
      <c r="H29" s="95">
        <f t="shared" si="12"/>
        <v>0</v>
      </c>
      <c r="I29" s="95">
        <f>+I30+I43+I50+I54+I61+I63+I79+I83</f>
        <v>0</v>
      </c>
      <c r="J29" s="95">
        <f>+J30+J43+J50+J54+J61+J63+J79+J83</f>
        <v>0</v>
      </c>
      <c r="K29" s="95">
        <f t="shared" si="12"/>
        <v>0</v>
      </c>
      <c r="L29" s="95">
        <f t="shared" si="12"/>
        <v>0</v>
      </c>
      <c r="M29" s="95">
        <f t="shared" si="12"/>
        <v>0</v>
      </c>
      <c r="N29" s="95">
        <f t="shared" si="12"/>
        <v>0</v>
      </c>
      <c r="O29" s="95">
        <f t="shared" si="12"/>
        <v>0</v>
      </c>
      <c r="P29" s="95">
        <f t="shared" si="12"/>
        <v>0</v>
      </c>
      <c r="Q29" s="95">
        <f t="shared" si="12"/>
        <v>0</v>
      </c>
      <c r="R29" s="95">
        <f t="shared" si="12"/>
        <v>0</v>
      </c>
      <c r="S29" s="95">
        <f t="shared" si="12"/>
        <v>0</v>
      </c>
      <c r="T29" s="95">
        <f t="shared" si="12"/>
        <v>0</v>
      </c>
      <c r="U29" s="38">
        <f t="shared" si="12"/>
        <v>0</v>
      </c>
      <c r="V29" s="38">
        <f t="shared" si="12"/>
        <v>0</v>
      </c>
      <c r="W29" s="38">
        <f t="shared" si="12"/>
        <v>0</v>
      </c>
    </row>
    <row r="30" spans="1:50" ht="31.5">
      <c r="A30" s="69" t="s">
        <v>47</v>
      </c>
      <c r="B30" s="83" t="s">
        <v>50</v>
      </c>
      <c r="C30" s="82" t="s">
        <v>19</v>
      </c>
      <c r="D30" s="82"/>
      <c r="E30" s="71">
        <f>+E31+E32+E33+E34+E37+E39+E40</f>
        <v>0</v>
      </c>
      <c r="F30" s="71">
        <f>+F31+F32+F33+F34+F37+F39+F40</f>
        <v>0</v>
      </c>
      <c r="G30" s="71">
        <f>+G31+G32+G33+G34+G37+G39+G40</f>
        <v>0</v>
      </c>
      <c r="H30" s="71">
        <f t="shared" ref="H30:W30" si="13">+H31+H32+H33+H34+H37+H39+H40</f>
        <v>0</v>
      </c>
      <c r="I30" s="71">
        <f t="shared" si="13"/>
        <v>0</v>
      </c>
      <c r="J30" s="71">
        <f t="shared" si="13"/>
        <v>0</v>
      </c>
      <c r="K30" s="71">
        <f>+K31+K32+K33+K34+K37+K39+K40</f>
        <v>0</v>
      </c>
      <c r="L30" s="71">
        <f t="shared" ref="L30:Q30" si="14">+L31+L32+L33+L34+L37+L39+L40</f>
        <v>0</v>
      </c>
      <c r="M30" s="71">
        <f t="shared" si="14"/>
        <v>0</v>
      </c>
      <c r="N30" s="71">
        <f t="shared" si="14"/>
        <v>0</v>
      </c>
      <c r="O30" s="71">
        <f t="shared" si="14"/>
        <v>0</v>
      </c>
      <c r="P30" s="71">
        <f t="shared" si="14"/>
        <v>0</v>
      </c>
      <c r="Q30" s="71">
        <f t="shared" si="14"/>
        <v>0</v>
      </c>
      <c r="R30" s="71">
        <f t="shared" si="13"/>
        <v>0</v>
      </c>
      <c r="S30" s="71">
        <f t="shared" si="13"/>
        <v>0</v>
      </c>
      <c r="T30" s="71">
        <f t="shared" si="13"/>
        <v>0</v>
      </c>
      <c r="U30" s="71">
        <f t="shared" si="13"/>
        <v>0</v>
      </c>
      <c r="V30" s="71">
        <f t="shared" si="13"/>
        <v>0</v>
      </c>
      <c r="W30" s="71">
        <f t="shared" si="13"/>
        <v>0</v>
      </c>
    </row>
    <row r="31" spans="1:50" s="116" customFormat="1" ht="31.5">
      <c r="A31" s="62" t="s">
        <v>48</v>
      </c>
      <c r="B31" s="63" t="s">
        <v>51</v>
      </c>
      <c r="C31" s="64">
        <v>111</v>
      </c>
      <c r="D31" s="100"/>
      <c r="E31" s="70">
        <f>SUM(F31:W31)</f>
        <v>0</v>
      </c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115"/>
      <c r="V31" s="115"/>
      <c r="W31" s="115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22.15" customHeight="1">
      <c r="A32" s="45" t="s">
        <v>52</v>
      </c>
      <c r="B32" s="52" t="s">
        <v>53</v>
      </c>
      <c r="C32" s="53">
        <v>112</v>
      </c>
      <c r="D32" s="60"/>
      <c r="E32" s="71">
        <f>SUM(F32:W32)</f>
        <v>0</v>
      </c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54"/>
      <c r="V32" s="54"/>
      <c r="W32" s="54"/>
    </row>
    <row r="33" spans="1:50" ht="31.5">
      <c r="A33" s="45" t="s">
        <v>55</v>
      </c>
      <c r="B33" s="52" t="s">
        <v>54</v>
      </c>
      <c r="C33" s="53">
        <v>113</v>
      </c>
      <c r="D33" s="60"/>
      <c r="E33" s="71">
        <f>SUM(F33:W33)</f>
        <v>0</v>
      </c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54"/>
      <c r="V33" s="54"/>
      <c r="W33" s="54"/>
    </row>
    <row r="34" spans="1:50" ht="45" customHeight="1">
      <c r="A34" s="45" t="s">
        <v>56</v>
      </c>
      <c r="B34" s="52" t="s">
        <v>57</v>
      </c>
      <c r="C34" s="53">
        <v>119</v>
      </c>
      <c r="D34" s="60"/>
      <c r="E34" s="71">
        <f>+E35+E36</f>
        <v>0</v>
      </c>
      <c r="F34" s="99">
        <f>F35</f>
        <v>0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54">
        <f t="shared" ref="U34:W34" si="15">+U35+U36</f>
        <v>0</v>
      </c>
      <c r="V34" s="54">
        <f t="shared" si="15"/>
        <v>0</v>
      </c>
      <c r="W34" s="54">
        <f t="shared" si="15"/>
        <v>0</v>
      </c>
    </row>
    <row r="35" spans="1:50" s="116" customFormat="1" ht="31.5">
      <c r="A35" s="62" t="s">
        <v>59</v>
      </c>
      <c r="B35" s="63" t="s">
        <v>58</v>
      </c>
      <c r="C35" s="64">
        <v>119</v>
      </c>
      <c r="D35" s="100"/>
      <c r="E35" s="70">
        <f t="shared" ref="E35:E42" si="16">SUM(F35:W35)</f>
        <v>0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15"/>
      <c r="V35" s="115"/>
      <c r="W35" s="11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7.45" customHeight="1">
      <c r="A36" s="45" t="s">
        <v>60</v>
      </c>
      <c r="B36" s="52" t="s">
        <v>62</v>
      </c>
      <c r="C36" s="53">
        <v>119</v>
      </c>
      <c r="D36" s="60"/>
      <c r="E36" s="71">
        <f t="shared" si="16"/>
        <v>0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54"/>
      <c r="V36" s="54"/>
      <c r="W36" s="54"/>
    </row>
    <row r="37" spans="1:50" ht="31.5">
      <c r="A37" s="45" t="s">
        <v>61</v>
      </c>
      <c r="B37" s="52" t="s">
        <v>63</v>
      </c>
      <c r="C37" s="53">
        <v>131</v>
      </c>
      <c r="D37" s="60"/>
      <c r="E37" s="71">
        <f t="shared" si="16"/>
        <v>0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54"/>
      <c r="V37" s="54"/>
      <c r="W37" s="54"/>
    </row>
    <row r="38" spans="1:50" ht="31.5">
      <c r="A38" s="44" t="s">
        <v>212</v>
      </c>
      <c r="B38" s="59" t="s">
        <v>64</v>
      </c>
      <c r="C38" s="60">
        <v>133</v>
      </c>
      <c r="D38" s="60"/>
      <c r="E38" s="71">
        <f t="shared" si="16"/>
        <v>0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54"/>
      <c r="V38" s="54"/>
      <c r="W38" s="54"/>
    </row>
    <row r="39" spans="1:50" ht="31.5">
      <c r="A39" s="44" t="s">
        <v>65</v>
      </c>
      <c r="B39" s="59" t="s">
        <v>67</v>
      </c>
      <c r="C39" s="60">
        <v>134</v>
      </c>
      <c r="D39" s="60"/>
      <c r="E39" s="71">
        <f t="shared" si="16"/>
        <v>0</v>
      </c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54"/>
      <c r="V39" s="54"/>
      <c r="W39" s="54"/>
    </row>
    <row r="40" spans="1:50" ht="31.5">
      <c r="A40" s="44" t="s">
        <v>66</v>
      </c>
      <c r="B40" s="59" t="s">
        <v>213</v>
      </c>
      <c r="C40" s="60">
        <v>139</v>
      </c>
      <c r="D40" s="60"/>
      <c r="E40" s="71">
        <f t="shared" si="16"/>
        <v>0</v>
      </c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54">
        <f t="shared" ref="U40:W40" si="17">U41+U42</f>
        <v>0</v>
      </c>
      <c r="V40" s="54">
        <f t="shared" si="17"/>
        <v>0</v>
      </c>
      <c r="W40" s="54">
        <f t="shared" si="17"/>
        <v>0</v>
      </c>
    </row>
    <row r="41" spans="1:50" ht="31.5">
      <c r="A41" s="44" t="s">
        <v>68</v>
      </c>
      <c r="B41" s="59" t="s">
        <v>214</v>
      </c>
      <c r="C41" s="60">
        <v>139</v>
      </c>
      <c r="D41" s="60"/>
      <c r="E41" s="71">
        <f t="shared" si="16"/>
        <v>0</v>
      </c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54"/>
      <c r="V41" s="54"/>
      <c r="W41" s="54"/>
    </row>
    <row r="42" spans="1:50" ht="15.75">
      <c r="A42" s="44"/>
      <c r="B42" s="59"/>
      <c r="C42" s="60"/>
      <c r="D42" s="60"/>
      <c r="E42" s="71">
        <f t="shared" si="16"/>
        <v>0</v>
      </c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54"/>
      <c r="V42" s="54"/>
      <c r="W42" s="54"/>
    </row>
    <row r="43" spans="1:50" ht="21.6" customHeight="1">
      <c r="A43" s="41" t="s">
        <v>70</v>
      </c>
      <c r="B43" s="47" t="s">
        <v>69</v>
      </c>
      <c r="C43" s="48">
        <v>300</v>
      </c>
      <c r="D43" s="82"/>
      <c r="E43" s="71">
        <f>+E44+E47+E48+E49</f>
        <v>0</v>
      </c>
      <c r="F43" s="71">
        <f t="shared" ref="F43:W43" si="18">+F44+F47+F48+F49</f>
        <v>0</v>
      </c>
      <c r="G43" s="71">
        <f t="shared" si="18"/>
        <v>0</v>
      </c>
      <c r="H43" s="71">
        <f t="shared" si="18"/>
        <v>0</v>
      </c>
      <c r="I43" s="71">
        <f t="shared" si="18"/>
        <v>0</v>
      </c>
      <c r="J43" s="71">
        <f t="shared" si="18"/>
        <v>0</v>
      </c>
      <c r="K43" s="71">
        <f t="shared" si="18"/>
        <v>0</v>
      </c>
      <c r="L43" s="71">
        <f t="shared" si="18"/>
        <v>0</v>
      </c>
      <c r="M43" s="71">
        <f t="shared" si="18"/>
        <v>0</v>
      </c>
      <c r="N43" s="71">
        <f t="shared" si="18"/>
        <v>0</v>
      </c>
      <c r="O43" s="71">
        <f t="shared" si="18"/>
        <v>0</v>
      </c>
      <c r="P43" s="71">
        <f t="shared" si="18"/>
        <v>0</v>
      </c>
      <c r="Q43" s="71">
        <f t="shared" si="18"/>
        <v>0</v>
      </c>
      <c r="R43" s="71">
        <f t="shared" si="18"/>
        <v>0</v>
      </c>
      <c r="S43" s="71">
        <f t="shared" si="18"/>
        <v>0</v>
      </c>
      <c r="T43" s="71">
        <f t="shared" si="18"/>
        <v>0</v>
      </c>
      <c r="U43" s="49">
        <f t="shared" si="18"/>
        <v>0</v>
      </c>
      <c r="V43" s="49">
        <f t="shared" si="18"/>
        <v>0</v>
      </c>
      <c r="W43" s="49">
        <f t="shared" si="18"/>
        <v>0</v>
      </c>
    </row>
    <row r="44" spans="1:50" ht="47.25">
      <c r="A44" s="45" t="s">
        <v>71</v>
      </c>
      <c r="B44" s="52" t="s">
        <v>72</v>
      </c>
      <c r="C44" s="58">
        <v>320</v>
      </c>
      <c r="D44" s="60"/>
      <c r="E44" s="71">
        <f t="shared" ref="E44:E49" si="19">SUM(F44:W44)</f>
        <v>0</v>
      </c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54"/>
      <c r="V44" s="54"/>
      <c r="W44" s="54"/>
    </row>
    <row r="45" spans="1:50" ht="47.25">
      <c r="A45" s="45" t="s">
        <v>99</v>
      </c>
      <c r="B45" s="52" t="s">
        <v>73</v>
      </c>
      <c r="C45" s="53">
        <v>321</v>
      </c>
      <c r="D45" s="60"/>
      <c r="E45" s="71">
        <f t="shared" si="19"/>
        <v>0</v>
      </c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54"/>
      <c r="V45" s="54"/>
      <c r="W45" s="54"/>
    </row>
    <row r="46" spans="1:50" ht="15.75">
      <c r="A46" s="45"/>
      <c r="B46" s="52"/>
      <c r="C46" s="53"/>
      <c r="D46" s="60"/>
      <c r="E46" s="71">
        <f t="shared" si="19"/>
        <v>0</v>
      </c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54"/>
      <c r="V46" s="54"/>
      <c r="W46" s="54"/>
    </row>
    <row r="47" spans="1:50" ht="31.5">
      <c r="A47" s="45" t="s">
        <v>74</v>
      </c>
      <c r="B47" s="52" t="s">
        <v>75</v>
      </c>
      <c r="C47" s="53">
        <v>340</v>
      </c>
      <c r="D47" s="60"/>
      <c r="E47" s="71">
        <f t="shared" si="19"/>
        <v>0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54"/>
      <c r="V47" s="54"/>
      <c r="W47" s="54"/>
    </row>
    <row r="48" spans="1:50" ht="64.900000000000006" customHeight="1">
      <c r="A48" s="45" t="s">
        <v>77</v>
      </c>
      <c r="B48" s="52" t="s">
        <v>76</v>
      </c>
      <c r="C48" s="53">
        <v>350</v>
      </c>
      <c r="D48" s="60"/>
      <c r="E48" s="71">
        <f t="shared" si="19"/>
        <v>0</v>
      </c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54"/>
      <c r="V48" s="54"/>
      <c r="W48" s="54"/>
    </row>
    <row r="49" spans="1:50" ht="21.6" customHeight="1">
      <c r="A49" s="45" t="s">
        <v>215</v>
      </c>
      <c r="B49" s="52" t="s">
        <v>78</v>
      </c>
      <c r="C49" s="53">
        <v>360</v>
      </c>
      <c r="D49" s="60"/>
      <c r="E49" s="71">
        <f t="shared" si="19"/>
        <v>0</v>
      </c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54"/>
      <c r="V49" s="54"/>
      <c r="W49" s="54"/>
    </row>
    <row r="50" spans="1:50" ht="27" customHeight="1">
      <c r="A50" s="41" t="s">
        <v>80</v>
      </c>
      <c r="B50" s="47" t="s">
        <v>79</v>
      </c>
      <c r="C50" s="48">
        <v>850</v>
      </c>
      <c r="D50" s="82"/>
      <c r="E50" s="71">
        <f>+E51+E52+E53</f>
        <v>0</v>
      </c>
      <c r="F50" s="71">
        <f>+F51+F52+F53</f>
        <v>0</v>
      </c>
      <c r="G50" s="71">
        <f>+G51+G52+G53</f>
        <v>0</v>
      </c>
      <c r="H50" s="71">
        <f t="shared" ref="H50:W50" si="20">+H51+H52+H53</f>
        <v>0</v>
      </c>
      <c r="I50" s="71">
        <f t="shared" si="20"/>
        <v>0</v>
      </c>
      <c r="J50" s="71">
        <f t="shared" si="20"/>
        <v>0</v>
      </c>
      <c r="K50" s="71">
        <f t="shared" si="20"/>
        <v>0</v>
      </c>
      <c r="L50" s="71">
        <f t="shared" si="20"/>
        <v>0</v>
      </c>
      <c r="M50" s="71">
        <f t="shared" si="20"/>
        <v>0</v>
      </c>
      <c r="N50" s="71">
        <f t="shared" si="20"/>
        <v>0</v>
      </c>
      <c r="O50" s="71">
        <f t="shared" si="20"/>
        <v>0</v>
      </c>
      <c r="P50" s="71">
        <f t="shared" si="20"/>
        <v>0</v>
      </c>
      <c r="Q50" s="71">
        <f t="shared" si="20"/>
        <v>0</v>
      </c>
      <c r="R50" s="71">
        <f t="shared" si="20"/>
        <v>0</v>
      </c>
      <c r="S50" s="71">
        <f t="shared" si="20"/>
        <v>0</v>
      </c>
      <c r="T50" s="71">
        <f t="shared" si="20"/>
        <v>0</v>
      </c>
      <c r="U50" s="49">
        <f t="shared" si="20"/>
        <v>0</v>
      </c>
      <c r="V50" s="49">
        <f t="shared" si="20"/>
        <v>0</v>
      </c>
      <c r="W50" s="49">
        <f t="shared" si="20"/>
        <v>0</v>
      </c>
    </row>
    <row r="51" spans="1:50" s="116" customFormat="1" ht="31.5">
      <c r="A51" s="62" t="s">
        <v>81</v>
      </c>
      <c r="B51" s="63" t="s">
        <v>82</v>
      </c>
      <c r="C51" s="64">
        <v>851</v>
      </c>
      <c r="D51" s="100"/>
      <c r="E51" s="70">
        <f>SUM(F51:W51)</f>
        <v>0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115"/>
      <c r="V51" s="115"/>
      <c r="W51" s="115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s="116" customFormat="1" ht="31.5">
      <c r="A52" s="62" t="s">
        <v>84</v>
      </c>
      <c r="B52" s="63" t="s">
        <v>83</v>
      </c>
      <c r="C52" s="64">
        <v>852</v>
      </c>
      <c r="D52" s="100"/>
      <c r="E52" s="70">
        <f>SUM(F52:W52)</f>
        <v>0</v>
      </c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115"/>
      <c r="V52" s="115"/>
      <c r="W52" s="115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s="116" customFormat="1" ht="22.15" customHeight="1">
      <c r="A53" s="62" t="s">
        <v>85</v>
      </c>
      <c r="B53" s="63" t="s">
        <v>86</v>
      </c>
      <c r="C53" s="64">
        <v>853</v>
      </c>
      <c r="D53" s="100"/>
      <c r="E53" s="70">
        <f>SUM(F53:W53)</f>
        <v>0</v>
      </c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115"/>
      <c r="V53" s="115"/>
      <c r="W53" s="115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31.5">
      <c r="A54" s="41" t="s">
        <v>88</v>
      </c>
      <c r="B54" s="47" t="s">
        <v>87</v>
      </c>
      <c r="C54" s="48" t="s">
        <v>19</v>
      </c>
      <c r="D54" s="82"/>
      <c r="E54" s="71">
        <f>E55+E56+E57++E58+E59+E60</f>
        <v>0</v>
      </c>
      <c r="F54" s="71">
        <f t="shared" ref="F54:W54" si="21">+F58+F59+F60</f>
        <v>0</v>
      </c>
      <c r="G54" s="71">
        <f t="shared" si="21"/>
        <v>0</v>
      </c>
      <c r="H54" s="71">
        <f t="shared" si="21"/>
        <v>0</v>
      </c>
      <c r="I54" s="71">
        <f t="shared" si="21"/>
        <v>0</v>
      </c>
      <c r="J54" s="71">
        <f t="shared" si="21"/>
        <v>0</v>
      </c>
      <c r="K54" s="71">
        <f t="shared" si="21"/>
        <v>0</v>
      </c>
      <c r="L54" s="71">
        <f t="shared" si="21"/>
        <v>0</v>
      </c>
      <c r="M54" s="71">
        <f t="shared" si="21"/>
        <v>0</v>
      </c>
      <c r="N54" s="71">
        <f t="shared" si="21"/>
        <v>0</v>
      </c>
      <c r="O54" s="71">
        <f t="shared" si="21"/>
        <v>0</v>
      </c>
      <c r="P54" s="71">
        <f t="shared" si="21"/>
        <v>0</v>
      </c>
      <c r="Q54" s="71">
        <f t="shared" si="21"/>
        <v>0</v>
      </c>
      <c r="R54" s="71">
        <f t="shared" si="21"/>
        <v>0</v>
      </c>
      <c r="S54" s="71">
        <f t="shared" si="21"/>
        <v>0</v>
      </c>
      <c r="T54" s="71">
        <f t="shared" si="21"/>
        <v>0</v>
      </c>
      <c r="U54" s="49">
        <f t="shared" si="21"/>
        <v>0</v>
      </c>
      <c r="V54" s="49">
        <f t="shared" si="21"/>
        <v>0</v>
      </c>
      <c r="W54" s="49">
        <f t="shared" si="21"/>
        <v>0</v>
      </c>
    </row>
    <row r="55" spans="1:50" ht="15.75">
      <c r="A55" s="44" t="s">
        <v>216</v>
      </c>
      <c r="B55" s="59" t="s">
        <v>89</v>
      </c>
      <c r="C55" s="60">
        <v>613</v>
      </c>
      <c r="D55" s="82"/>
      <c r="E55" s="71">
        <f t="shared" ref="E55:E60" si="22">SUM(F55:W55)</f>
        <v>0</v>
      </c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49"/>
      <c r="V55" s="49"/>
      <c r="W55" s="49"/>
    </row>
    <row r="56" spans="1:50" ht="15.75">
      <c r="A56" s="44" t="s">
        <v>217</v>
      </c>
      <c r="B56" s="59" t="s">
        <v>90</v>
      </c>
      <c r="C56" s="60">
        <v>623</v>
      </c>
      <c r="D56" s="82"/>
      <c r="E56" s="71">
        <f t="shared" si="22"/>
        <v>0</v>
      </c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49"/>
      <c r="V56" s="49"/>
      <c r="W56" s="49"/>
    </row>
    <row r="57" spans="1:50" ht="31.5">
      <c r="A57" s="44" t="s">
        <v>218</v>
      </c>
      <c r="B57" s="59" t="s">
        <v>93</v>
      </c>
      <c r="C57" s="60">
        <v>634</v>
      </c>
      <c r="D57" s="82"/>
      <c r="E57" s="71">
        <f t="shared" si="22"/>
        <v>0</v>
      </c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49"/>
      <c r="V57" s="49"/>
      <c r="W57" s="49"/>
    </row>
    <row r="58" spans="1:50" ht="31.5">
      <c r="A58" s="44" t="s">
        <v>219</v>
      </c>
      <c r="B58" s="59" t="s">
        <v>220</v>
      </c>
      <c r="C58" s="60">
        <v>810</v>
      </c>
      <c r="D58" s="60"/>
      <c r="E58" s="71">
        <f t="shared" si="22"/>
        <v>0</v>
      </c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54"/>
      <c r="V58" s="54"/>
      <c r="W58" s="54"/>
    </row>
    <row r="59" spans="1:50" ht="15.75">
      <c r="A59" s="44" t="s">
        <v>91</v>
      </c>
      <c r="B59" s="59" t="s">
        <v>221</v>
      </c>
      <c r="C59" s="60">
        <v>862</v>
      </c>
      <c r="D59" s="60"/>
      <c r="E59" s="71">
        <f t="shared" si="22"/>
        <v>0</v>
      </c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54"/>
      <c r="V59" s="54"/>
      <c r="W59" s="54"/>
    </row>
    <row r="60" spans="1:50" ht="31.5">
      <c r="A60" s="44" t="s">
        <v>92</v>
      </c>
      <c r="B60" s="59" t="s">
        <v>222</v>
      </c>
      <c r="C60" s="60">
        <v>863</v>
      </c>
      <c r="D60" s="60"/>
      <c r="E60" s="71">
        <f t="shared" si="22"/>
        <v>0</v>
      </c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54"/>
      <c r="V60" s="54"/>
      <c r="W60" s="54"/>
    </row>
    <row r="61" spans="1:50" ht="15.75">
      <c r="A61" s="41" t="s">
        <v>95</v>
      </c>
      <c r="B61" s="47" t="s">
        <v>96</v>
      </c>
      <c r="C61" s="48" t="s">
        <v>19</v>
      </c>
      <c r="D61" s="82"/>
      <c r="E61" s="71">
        <f>+E62</f>
        <v>0</v>
      </c>
      <c r="F61" s="71">
        <f t="shared" ref="F61:W61" si="23">+F62</f>
        <v>0</v>
      </c>
      <c r="G61" s="71">
        <f t="shared" si="23"/>
        <v>0</v>
      </c>
      <c r="H61" s="71">
        <f t="shared" si="23"/>
        <v>0</v>
      </c>
      <c r="I61" s="71">
        <f t="shared" si="23"/>
        <v>0</v>
      </c>
      <c r="J61" s="71"/>
      <c r="K61" s="71">
        <f t="shared" si="23"/>
        <v>0</v>
      </c>
      <c r="L61" s="71">
        <f t="shared" si="23"/>
        <v>0</v>
      </c>
      <c r="M61" s="71">
        <f t="shared" si="23"/>
        <v>0</v>
      </c>
      <c r="N61" s="71">
        <f t="shared" si="23"/>
        <v>0</v>
      </c>
      <c r="O61" s="71">
        <f t="shared" si="23"/>
        <v>0</v>
      </c>
      <c r="P61" s="71">
        <f t="shared" si="23"/>
        <v>0</v>
      </c>
      <c r="Q61" s="71">
        <f t="shared" si="23"/>
        <v>0</v>
      </c>
      <c r="R61" s="71">
        <f t="shared" si="23"/>
        <v>0</v>
      </c>
      <c r="S61" s="71">
        <f t="shared" si="23"/>
        <v>0</v>
      </c>
      <c r="T61" s="71">
        <f t="shared" si="23"/>
        <v>0</v>
      </c>
      <c r="U61" s="49">
        <f t="shared" si="23"/>
        <v>0</v>
      </c>
      <c r="V61" s="49">
        <f t="shared" si="23"/>
        <v>0</v>
      </c>
      <c r="W61" s="49">
        <f t="shared" si="23"/>
        <v>0</v>
      </c>
    </row>
    <row r="62" spans="1:50" ht="47.25">
      <c r="A62" s="45" t="s">
        <v>98</v>
      </c>
      <c r="B62" s="52" t="s">
        <v>97</v>
      </c>
      <c r="C62" s="53">
        <v>831</v>
      </c>
      <c r="D62" s="60"/>
      <c r="E62" s="71">
        <f>SUM(F62:W62)</f>
        <v>0</v>
      </c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54"/>
      <c r="V62" s="54"/>
      <c r="W62" s="54"/>
    </row>
    <row r="63" spans="1:50" s="127" customFormat="1" ht="23.45" customHeight="1">
      <c r="A63" s="35" t="s">
        <v>100</v>
      </c>
      <c r="B63" s="36" t="s">
        <v>94</v>
      </c>
      <c r="C63" s="37" t="s">
        <v>19</v>
      </c>
      <c r="D63" s="104"/>
      <c r="E63" s="95">
        <f>SUM(F63:T63)</f>
        <v>0</v>
      </c>
      <c r="F63" s="95">
        <f>F64+F66+F67+F73+F74</f>
        <v>0</v>
      </c>
      <c r="G63" s="95"/>
      <c r="H63" s="95"/>
      <c r="I63" s="95"/>
      <c r="J63" s="95"/>
      <c r="K63" s="95"/>
      <c r="L63" s="95"/>
      <c r="M63" s="95">
        <f t="shared" ref="M63:T63" si="24">M64+M66+M67+M73+M74</f>
        <v>0</v>
      </c>
      <c r="N63" s="95">
        <f t="shared" si="24"/>
        <v>0</v>
      </c>
      <c r="O63" s="95">
        <f t="shared" si="24"/>
        <v>0</v>
      </c>
      <c r="P63" s="95">
        <f t="shared" si="24"/>
        <v>0</v>
      </c>
      <c r="Q63" s="95">
        <f>Q64+Q66+Q67+Q73+Q74</f>
        <v>0</v>
      </c>
      <c r="R63" s="95">
        <f t="shared" si="24"/>
        <v>0</v>
      </c>
      <c r="S63" s="95">
        <f t="shared" si="24"/>
        <v>0</v>
      </c>
      <c r="T63" s="95">
        <f t="shared" si="24"/>
        <v>0</v>
      </c>
      <c r="U63" s="38">
        <f t="shared" ref="U63:W63" si="25">+U64+U65+U66+U67+U75</f>
        <v>0</v>
      </c>
      <c r="V63" s="38">
        <f t="shared" si="25"/>
        <v>0</v>
      </c>
      <c r="W63" s="38">
        <f t="shared" si="25"/>
        <v>0</v>
      </c>
      <c r="X63" s="126" t="s">
        <v>244</v>
      </c>
      <c r="Z63" s="128" t="s">
        <v>297</v>
      </c>
      <c r="AA63" s="128" t="s">
        <v>316</v>
      </c>
    </row>
    <row r="64" spans="1:50" ht="67.150000000000006" customHeight="1">
      <c r="A64" s="45" t="s">
        <v>238</v>
      </c>
      <c r="B64" s="52" t="s">
        <v>101</v>
      </c>
      <c r="C64" s="53">
        <v>241</v>
      </c>
      <c r="D64" s="60"/>
      <c r="E64" s="71">
        <f>SUM(F64:W64)</f>
        <v>0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54"/>
      <c r="V64" s="54"/>
      <c r="W64" s="54"/>
      <c r="Y64" s="120">
        <v>221</v>
      </c>
      <c r="Z64" s="117"/>
      <c r="AA64" s="117"/>
      <c r="AB64" s="4"/>
    </row>
    <row r="65" spans="1:50" ht="15.75" hidden="1">
      <c r="A65" s="45"/>
      <c r="B65" s="52"/>
      <c r="C65" s="53"/>
      <c r="D65" s="60"/>
      <c r="E65" s="71">
        <f>SUM(F65:W65)</f>
        <v>0</v>
      </c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54"/>
      <c r="V65" s="54"/>
      <c r="W65" s="54"/>
      <c r="Y65" s="120">
        <v>221</v>
      </c>
      <c r="Z65" s="117"/>
      <c r="AA65" s="117"/>
    </row>
    <row r="66" spans="1:50" ht="31.5">
      <c r="A66" s="45" t="s">
        <v>103</v>
      </c>
      <c r="B66" s="52" t="s">
        <v>102</v>
      </c>
      <c r="C66" s="53">
        <v>243</v>
      </c>
      <c r="D66" s="60"/>
      <c r="E66" s="71">
        <f>SUM(F66:W66)</f>
        <v>0</v>
      </c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54"/>
      <c r="V66" s="54"/>
      <c r="W66" s="54"/>
      <c r="Y66" s="120">
        <v>223</v>
      </c>
      <c r="Z66" s="117"/>
      <c r="AA66" s="117"/>
    </row>
    <row r="67" spans="1:50" s="116" customFormat="1" ht="24" customHeight="1">
      <c r="A67" s="62" t="s">
        <v>104</v>
      </c>
      <c r="B67" s="63" t="s">
        <v>105</v>
      </c>
      <c r="C67" s="64">
        <v>244</v>
      </c>
      <c r="D67" s="100"/>
      <c r="E67" s="70">
        <f>SUM(F67:W67)</f>
        <v>60</v>
      </c>
      <c r="F67" s="70">
        <f>Z72</f>
        <v>0</v>
      </c>
      <c r="G67" s="70">
        <v>10</v>
      </c>
      <c r="H67" s="70">
        <v>10</v>
      </c>
      <c r="I67" s="70">
        <v>10</v>
      </c>
      <c r="J67" s="70">
        <v>10</v>
      </c>
      <c r="K67" s="70">
        <v>10</v>
      </c>
      <c r="L67" s="70">
        <v>10</v>
      </c>
      <c r="M67" s="70"/>
      <c r="N67" s="70"/>
      <c r="O67" s="70"/>
      <c r="P67" s="70"/>
      <c r="Q67" s="70">
        <f>AA72</f>
        <v>0</v>
      </c>
      <c r="R67" s="70"/>
      <c r="S67" s="70"/>
      <c r="T67" s="70"/>
      <c r="U67" s="55"/>
      <c r="V67" s="55"/>
      <c r="W67" s="55"/>
      <c r="X67"/>
      <c r="Y67" s="120">
        <v>225</v>
      </c>
      <c r="Z67" s="117"/>
      <c r="AA67" s="11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:50" ht="19.899999999999999" customHeight="1">
      <c r="A68" s="65" t="s">
        <v>121</v>
      </c>
      <c r="B68" s="52"/>
      <c r="C68" s="53"/>
      <c r="D68" s="60"/>
      <c r="E68" s="71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54"/>
      <c r="V68" s="54"/>
      <c r="W68" s="54"/>
      <c r="Y68" s="120" t="s">
        <v>294</v>
      </c>
      <c r="Z68" s="117"/>
      <c r="AA68" s="117"/>
    </row>
    <row r="69" spans="1:50" ht="19.899999999999999" customHeight="1">
      <c r="A69" s="65" t="s">
        <v>123</v>
      </c>
      <c r="B69" s="52" t="s">
        <v>127</v>
      </c>
      <c r="C69" s="53">
        <v>244</v>
      </c>
      <c r="D69" s="60"/>
      <c r="E69" s="71">
        <f t="shared" ref="E69:E74" si="26">SUM(F69:W69)</f>
        <v>0</v>
      </c>
      <c r="F69" s="99">
        <f>Z69</f>
        <v>0</v>
      </c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>
        <f>AA69</f>
        <v>0</v>
      </c>
      <c r="R69" s="99"/>
      <c r="S69" s="99"/>
      <c r="T69" s="99"/>
      <c r="U69" s="54"/>
      <c r="V69" s="54"/>
      <c r="W69" s="54"/>
      <c r="Y69" s="120">
        <v>310</v>
      </c>
      <c r="Z69" s="117"/>
      <c r="AA69" s="117"/>
    </row>
    <row r="70" spans="1:50" ht="19.899999999999999" customHeight="1">
      <c r="A70" s="65" t="s">
        <v>124</v>
      </c>
      <c r="B70" s="52" t="s">
        <v>128</v>
      </c>
      <c r="C70" s="53">
        <v>244</v>
      </c>
      <c r="D70" s="60"/>
      <c r="E70" s="71">
        <f t="shared" si="26"/>
        <v>0</v>
      </c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54"/>
      <c r="V70" s="54"/>
      <c r="W70" s="54"/>
      <c r="Y70" s="119" t="s">
        <v>298</v>
      </c>
      <c r="Z70" s="117"/>
      <c r="AA70" s="117"/>
    </row>
    <row r="71" spans="1:50" ht="19.899999999999999" customHeight="1">
      <c r="A71" s="65" t="s">
        <v>125</v>
      </c>
      <c r="B71" s="52" t="s">
        <v>129</v>
      </c>
      <c r="C71" s="53">
        <v>244</v>
      </c>
      <c r="D71" s="60"/>
      <c r="E71" s="71">
        <f t="shared" si="26"/>
        <v>0</v>
      </c>
      <c r="F71" s="99">
        <f>Z70</f>
        <v>0</v>
      </c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>
        <f>AA70</f>
        <v>0</v>
      </c>
      <c r="R71" s="99"/>
      <c r="S71" s="99"/>
      <c r="T71" s="99"/>
      <c r="U71" s="54"/>
      <c r="V71" s="54"/>
      <c r="W71" s="54"/>
      <c r="Y71" s="121">
        <v>342</v>
      </c>
      <c r="Z71" s="117"/>
      <c r="AA71" s="117"/>
    </row>
    <row r="72" spans="1:50" ht="19.899999999999999" customHeight="1">
      <c r="A72" s="65" t="s">
        <v>126</v>
      </c>
      <c r="B72" s="52"/>
      <c r="C72" s="53"/>
      <c r="D72" s="60"/>
      <c r="E72" s="71">
        <f>SUM(F72:W72)</f>
        <v>0</v>
      </c>
      <c r="F72" s="99">
        <f>Z71</f>
        <v>0</v>
      </c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>
        <f>AA71</f>
        <v>0</v>
      </c>
      <c r="R72" s="99"/>
      <c r="S72" s="99"/>
      <c r="T72" s="99"/>
      <c r="U72" s="54"/>
      <c r="V72" s="54"/>
      <c r="W72" s="54"/>
      <c r="Y72" s="120" t="s">
        <v>295</v>
      </c>
      <c r="Z72" s="129">
        <f>Z64+Z66+Z67+Z68+Z69+Z70</f>
        <v>0</v>
      </c>
      <c r="AA72" s="129">
        <f>AA64+AA66+AA67+AA68+AA69+AA70</f>
        <v>0</v>
      </c>
    </row>
    <row r="73" spans="1:50" ht="31.5">
      <c r="A73" s="66" t="s">
        <v>239</v>
      </c>
      <c r="B73" s="76" t="s">
        <v>122</v>
      </c>
      <c r="C73" s="77">
        <v>246</v>
      </c>
      <c r="D73" s="77"/>
      <c r="E73" s="105">
        <f t="shared" si="26"/>
        <v>0</v>
      </c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54"/>
      <c r="V73" s="54"/>
      <c r="W73" s="54"/>
      <c r="Y73" s="120" t="s">
        <v>296</v>
      </c>
      <c r="Z73" s="117"/>
      <c r="AA73" s="118"/>
    </row>
    <row r="74" spans="1:50" ht="21" customHeight="1">
      <c r="A74" s="68" t="s">
        <v>236</v>
      </c>
      <c r="B74" s="64" t="s">
        <v>240</v>
      </c>
      <c r="C74" s="64">
        <v>247</v>
      </c>
      <c r="D74" s="100"/>
      <c r="E74" s="70">
        <f t="shared" si="26"/>
        <v>0</v>
      </c>
      <c r="F74" s="94">
        <f>Z73</f>
        <v>0</v>
      </c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>
        <f>AA73</f>
        <v>0</v>
      </c>
      <c r="R74" s="94"/>
      <c r="S74" s="94"/>
      <c r="T74" s="94"/>
      <c r="U74" s="54"/>
      <c r="V74" s="54"/>
      <c r="W74" s="54"/>
    </row>
    <row r="75" spans="1:50" ht="31.5">
      <c r="A75" s="45" t="s">
        <v>120</v>
      </c>
      <c r="B75" s="67" t="s">
        <v>241</v>
      </c>
      <c r="C75" s="53">
        <v>400</v>
      </c>
      <c r="D75" s="60"/>
      <c r="E75" s="71">
        <f>E76+E77</f>
        <v>0</v>
      </c>
      <c r="F75" s="71">
        <f>F76+F77</f>
        <v>0</v>
      </c>
      <c r="G75" s="71">
        <f>G76+G77</f>
        <v>0</v>
      </c>
      <c r="H75" s="71">
        <f t="shared" ref="H75:W75" si="27">H76+H77</f>
        <v>0</v>
      </c>
      <c r="I75" s="71">
        <f t="shared" si="27"/>
        <v>0</v>
      </c>
      <c r="J75" s="71"/>
      <c r="K75" s="71">
        <f t="shared" ref="K75:P75" si="28">K76+K77</f>
        <v>0</v>
      </c>
      <c r="L75" s="71">
        <f t="shared" si="28"/>
        <v>0</v>
      </c>
      <c r="M75" s="71">
        <f t="shared" si="28"/>
        <v>0</v>
      </c>
      <c r="N75" s="71"/>
      <c r="O75" s="71">
        <f t="shared" ref="O75" si="29">O76+O77</f>
        <v>0</v>
      </c>
      <c r="P75" s="71">
        <f t="shared" si="28"/>
        <v>0</v>
      </c>
      <c r="Q75" s="71">
        <f t="shared" si="27"/>
        <v>0</v>
      </c>
      <c r="R75" s="71">
        <f t="shared" si="27"/>
        <v>0</v>
      </c>
      <c r="S75" s="71">
        <f t="shared" si="27"/>
        <v>0</v>
      </c>
      <c r="T75" s="71">
        <f t="shared" si="27"/>
        <v>0</v>
      </c>
      <c r="U75" s="49">
        <f t="shared" si="27"/>
        <v>0</v>
      </c>
      <c r="V75" s="49">
        <f t="shared" si="27"/>
        <v>0</v>
      </c>
      <c r="W75" s="49">
        <f t="shared" si="27"/>
        <v>0</v>
      </c>
    </row>
    <row r="76" spans="1:50" ht="47.25">
      <c r="A76" s="45" t="s">
        <v>106</v>
      </c>
      <c r="B76" s="67" t="s">
        <v>242</v>
      </c>
      <c r="C76" s="53">
        <v>406</v>
      </c>
      <c r="D76" s="60"/>
      <c r="E76" s="71">
        <f>SUM(F76:W76)</f>
        <v>0</v>
      </c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54"/>
      <c r="V76" s="54"/>
      <c r="W76" s="54"/>
    </row>
    <row r="77" spans="1:50" ht="31.5">
      <c r="A77" s="45" t="s">
        <v>107</v>
      </c>
      <c r="B77" s="67" t="s">
        <v>243</v>
      </c>
      <c r="C77" s="53">
        <v>407</v>
      </c>
      <c r="D77" s="60"/>
      <c r="E77" s="71">
        <f>SUM(F77:W77)</f>
        <v>0</v>
      </c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54"/>
      <c r="V77" s="54"/>
      <c r="W77" s="54"/>
    </row>
    <row r="78" spans="1:50" ht="15.75">
      <c r="A78" s="45" t="s">
        <v>263</v>
      </c>
      <c r="B78" s="67" t="s">
        <v>264</v>
      </c>
      <c r="C78" s="53">
        <v>880</v>
      </c>
      <c r="D78" s="60"/>
      <c r="E78" s="71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54"/>
      <c r="V78" s="54"/>
      <c r="W78" s="54"/>
    </row>
    <row r="79" spans="1:50" ht="15.75">
      <c r="A79" s="41" t="s">
        <v>108</v>
      </c>
      <c r="B79" s="47" t="s">
        <v>109</v>
      </c>
      <c r="C79" s="48">
        <v>100</v>
      </c>
      <c r="D79" s="82"/>
      <c r="E79" s="71">
        <f>E80+E81+E82</f>
        <v>0</v>
      </c>
      <c r="F79" s="71">
        <f t="shared" ref="F79:W79" si="30">F80+F81+F82</f>
        <v>0</v>
      </c>
      <c r="G79" s="71">
        <f t="shared" si="30"/>
        <v>0</v>
      </c>
      <c r="H79" s="71">
        <f t="shared" si="30"/>
        <v>0</v>
      </c>
      <c r="I79" s="71">
        <f t="shared" si="30"/>
        <v>0</v>
      </c>
      <c r="J79" s="71"/>
      <c r="K79" s="71">
        <f t="shared" ref="K79:P79" si="31">K80+K81+K82</f>
        <v>0</v>
      </c>
      <c r="L79" s="71">
        <f t="shared" si="31"/>
        <v>0</v>
      </c>
      <c r="M79" s="71">
        <f t="shared" si="31"/>
        <v>0</v>
      </c>
      <c r="N79" s="71"/>
      <c r="O79" s="71">
        <f t="shared" ref="O79" si="32">O80+O81+O82</f>
        <v>0</v>
      </c>
      <c r="P79" s="71">
        <f t="shared" si="31"/>
        <v>0</v>
      </c>
      <c r="Q79" s="71">
        <f t="shared" si="30"/>
        <v>0</v>
      </c>
      <c r="R79" s="71">
        <f t="shared" si="30"/>
        <v>0</v>
      </c>
      <c r="S79" s="71">
        <f t="shared" si="30"/>
        <v>0</v>
      </c>
      <c r="T79" s="71">
        <f t="shared" si="30"/>
        <v>0</v>
      </c>
      <c r="U79" s="49">
        <f t="shared" si="30"/>
        <v>0</v>
      </c>
      <c r="V79" s="49">
        <f t="shared" si="30"/>
        <v>0</v>
      </c>
      <c r="W79" s="49">
        <f t="shared" si="30"/>
        <v>0</v>
      </c>
    </row>
    <row r="80" spans="1:50" ht="31.5">
      <c r="A80" s="45" t="s">
        <v>111</v>
      </c>
      <c r="B80" s="52" t="s">
        <v>110</v>
      </c>
      <c r="C80" s="53"/>
      <c r="D80" s="60"/>
      <c r="E80" s="71">
        <f>SUM(F80:W80)</f>
        <v>0</v>
      </c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54"/>
      <c r="V80" s="54"/>
      <c r="W80" s="54"/>
    </row>
    <row r="81" spans="1:23" ht="15.75">
      <c r="A81" s="45" t="s">
        <v>112</v>
      </c>
      <c r="B81" s="52" t="s">
        <v>113</v>
      </c>
      <c r="C81" s="53"/>
      <c r="D81" s="60"/>
      <c r="E81" s="71">
        <f>SUM(F81:W81)</f>
        <v>0</v>
      </c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54"/>
      <c r="V81" s="54"/>
      <c r="W81" s="54"/>
    </row>
    <row r="82" spans="1:23" ht="15.75">
      <c r="A82" s="45" t="s">
        <v>115</v>
      </c>
      <c r="B82" s="52" t="s">
        <v>114</v>
      </c>
      <c r="C82" s="53"/>
      <c r="D82" s="60"/>
      <c r="E82" s="71">
        <f>SUM(F82:W82)</f>
        <v>0</v>
      </c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54"/>
      <c r="V82" s="54"/>
      <c r="W82" s="54"/>
    </row>
    <row r="83" spans="1:23" ht="15.75">
      <c r="A83" s="41" t="s">
        <v>116</v>
      </c>
      <c r="B83" s="47" t="s">
        <v>117</v>
      </c>
      <c r="C83" s="48" t="s">
        <v>19</v>
      </c>
      <c r="D83" s="82"/>
      <c r="E83" s="71">
        <f>E84</f>
        <v>0</v>
      </c>
      <c r="F83" s="71">
        <f t="shared" ref="F83:W83" si="33">F84</f>
        <v>0</v>
      </c>
      <c r="G83" s="71">
        <f t="shared" si="33"/>
        <v>0</v>
      </c>
      <c r="H83" s="71">
        <f t="shared" si="33"/>
        <v>0</v>
      </c>
      <c r="I83" s="71">
        <f t="shared" si="33"/>
        <v>0</v>
      </c>
      <c r="J83" s="71"/>
      <c r="K83" s="71">
        <f t="shared" si="33"/>
        <v>0</v>
      </c>
      <c r="L83" s="71">
        <f t="shared" si="33"/>
        <v>0</v>
      </c>
      <c r="M83" s="71">
        <f t="shared" si="33"/>
        <v>0</v>
      </c>
      <c r="N83" s="71"/>
      <c r="O83" s="71">
        <f t="shared" si="33"/>
        <v>0</v>
      </c>
      <c r="P83" s="71">
        <f t="shared" si="33"/>
        <v>0</v>
      </c>
      <c r="Q83" s="71">
        <f t="shared" si="33"/>
        <v>0</v>
      </c>
      <c r="R83" s="71">
        <f t="shared" si="33"/>
        <v>0</v>
      </c>
      <c r="S83" s="71">
        <f t="shared" si="33"/>
        <v>0</v>
      </c>
      <c r="T83" s="71">
        <f t="shared" si="33"/>
        <v>0</v>
      </c>
      <c r="U83" s="49">
        <f t="shared" si="33"/>
        <v>0</v>
      </c>
      <c r="V83" s="49">
        <f t="shared" si="33"/>
        <v>0</v>
      </c>
      <c r="W83" s="49">
        <f t="shared" si="33"/>
        <v>0</v>
      </c>
    </row>
    <row r="84" spans="1:23" ht="31.5">
      <c r="A84" s="45" t="s">
        <v>119</v>
      </c>
      <c r="B84" s="52" t="s">
        <v>118</v>
      </c>
      <c r="C84" s="53">
        <v>610</v>
      </c>
      <c r="D84" s="60"/>
      <c r="E84" s="99">
        <f>SUM(F84:W84)</f>
        <v>0</v>
      </c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54"/>
      <c r="V84" s="54"/>
      <c r="W84" s="54"/>
    </row>
  </sheetData>
  <mergeCells count="10">
    <mergeCell ref="A2:V2"/>
    <mergeCell ref="A3:A4"/>
    <mergeCell ref="B3:B4"/>
    <mergeCell ref="C3:C4"/>
    <mergeCell ref="D3:D4"/>
    <mergeCell ref="E3:E4"/>
    <mergeCell ref="F3:F4"/>
    <mergeCell ref="G3:O3"/>
    <mergeCell ref="P3:P4"/>
    <mergeCell ref="Q3:V3"/>
  </mergeCells>
  <pageMargins left="0.15748031496062992" right="0.15748031496062992" top="0.31496062992125984" bottom="0.31496062992125984" header="0.31496062992125984" footer="0.31496062992125984"/>
  <pageSetup paperSize="9" scale="4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zoomScale="80" zoomScaleNormal="80" workbookViewId="0">
      <selection activeCell="A22" sqref="A22"/>
    </sheetView>
  </sheetViews>
  <sheetFormatPr defaultRowHeight="15"/>
  <cols>
    <col min="1" max="1" width="91.28515625" style="2" customWidth="1"/>
    <col min="2" max="2" width="12" style="5" customWidth="1"/>
    <col min="3" max="3" width="16.5703125" style="3" customWidth="1"/>
    <col min="4" max="4" width="13.140625" style="1" customWidth="1"/>
    <col min="5" max="5" width="23.42578125" style="1" customWidth="1"/>
    <col min="6" max="21" width="8.85546875"/>
  </cols>
  <sheetData>
    <row r="1" spans="1:5" ht="52.5" customHeight="1">
      <c r="A1" s="155" t="s">
        <v>189</v>
      </c>
      <c r="B1" s="155"/>
      <c r="C1" s="155"/>
      <c r="D1" s="155"/>
      <c r="E1" s="155"/>
    </row>
    <row r="2" spans="1:5" s="4" customFormat="1" ht="60.6" customHeight="1">
      <c r="A2" s="144" t="s">
        <v>11</v>
      </c>
      <c r="B2" s="145" t="s">
        <v>12</v>
      </c>
      <c r="C2" s="144" t="s">
        <v>13</v>
      </c>
      <c r="D2" s="144" t="s">
        <v>200</v>
      </c>
      <c r="E2" s="144" t="s">
        <v>202</v>
      </c>
    </row>
    <row r="3" spans="1:5" s="4" customFormat="1" ht="72.599999999999994" customHeight="1">
      <c r="A3" s="144"/>
      <c r="B3" s="145"/>
      <c r="C3" s="144"/>
      <c r="D3" s="144"/>
      <c r="E3" s="144"/>
    </row>
    <row r="4" spans="1:5">
      <c r="A4" s="12">
        <v>1</v>
      </c>
      <c r="B4" s="6">
        <v>2</v>
      </c>
      <c r="C4" s="13">
        <v>3</v>
      </c>
      <c r="D4" s="13">
        <v>4</v>
      </c>
      <c r="E4" s="13">
        <v>5</v>
      </c>
    </row>
    <row r="5" spans="1:5" ht="15.75">
      <c r="A5" s="41" t="s">
        <v>17</v>
      </c>
      <c r="B5" s="47" t="s">
        <v>18</v>
      </c>
      <c r="C5" s="48" t="s">
        <v>19</v>
      </c>
      <c r="D5" s="48" t="s">
        <v>19</v>
      </c>
      <c r="E5" s="49"/>
    </row>
    <row r="6" spans="1:5" ht="15.75">
      <c r="A6" s="41" t="s">
        <v>20</v>
      </c>
      <c r="B6" s="47" t="s">
        <v>21</v>
      </c>
      <c r="C6" s="48" t="s">
        <v>19</v>
      </c>
      <c r="D6" s="48" t="s">
        <v>19</v>
      </c>
      <c r="E6" s="49"/>
    </row>
    <row r="7" spans="1:5" ht="15.75">
      <c r="A7" s="39" t="s">
        <v>22</v>
      </c>
      <c r="B7" s="40" t="s">
        <v>28</v>
      </c>
      <c r="C7" s="33"/>
      <c r="D7" s="33"/>
      <c r="E7" s="34">
        <f>+E8+E10+E14+E17+E21+E25</f>
        <v>0</v>
      </c>
    </row>
    <row r="8" spans="1:5" ht="31.5">
      <c r="A8" s="42" t="s">
        <v>201</v>
      </c>
      <c r="B8" s="50" t="s">
        <v>29</v>
      </c>
      <c r="C8" s="51">
        <v>120</v>
      </c>
      <c r="D8" s="57"/>
      <c r="E8" s="94">
        <f>E9</f>
        <v>0</v>
      </c>
    </row>
    <row r="9" spans="1:5" ht="15.75">
      <c r="A9" s="45" t="s">
        <v>207</v>
      </c>
      <c r="B9" s="52" t="s">
        <v>30</v>
      </c>
      <c r="C9" s="53"/>
      <c r="D9" s="60"/>
      <c r="E9" s="99"/>
    </row>
    <row r="10" spans="1:5" ht="15.75">
      <c r="A10" s="42" t="s">
        <v>24</v>
      </c>
      <c r="B10" s="50" t="s">
        <v>31</v>
      </c>
      <c r="C10" s="51">
        <v>130</v>
      </c>
      <c r="D10" s="57"/>
      <c r="E10" s="70">
        <f>+E11+E12+E13</f>
        <v>0</v>
      </c>
    </row>
    <row r="11" spans="1:5" ht="63">
      <c r="A11" s="44" t="s">
        <v>32</v>
      </c>
      <c r="B11" s="52" t="s">
        <v>33</v>
      </c>
      <c r="C11" s="53">
        <v>130</v>
      </c>
      <c r="D11" s="99"/>
      <c r="E11" s="99"/>
    </row>
    <row r="12" spans="1:5" ht="31.5">
      <c r="A12" s="45" t="s">
        <v>25</v>
      </c>
      <c r="B12" s="52" t="s">
        <v>34</v>
      </c>
      <c r="C12" s="53">
        <v>130</v>
      </c>
      <c r="D12" s="60"/>
      <c r="E12" s="99"/>
    </row>
    <row r="13" spans="1:5" ht="15.75">
      <c r="A13" s="45" t="s">
        <v>199</v>
      </c>
      <c r="B13" s="52" t="s">
        <v>198</v>
      </c>
      <c r="C13" s="53">
        <v>130</v>
      </c>
      <c r="D13" s="60"/>
      <c r="E13" s="99"/>
    </row>
    <row r="14" spans="1:5" ht="15.75">
      <c r="A14" s="42" t="s">
        <v>26</v>
      </c>
      <c r="B14" s="50" t="s">
        <v>35</v>
      </c>
      <c r="C14" s="51">
        <v>140</v>
      </c>
      <c r="D14" s="57"/>
      <c r="E14" s="70">
        <f>+E15+E16</f>
        <v>0</v>
      </c>
    </row>
    <row r="15" spans="1:5" ht="15.75">
      <c r="A15" s="45" t="s">
        <v>23</v>
      </c>
      <c r="B15" s="52" t="s">
        <v>36</v>
      </c>
      <c r="C15" s="53">
        <v>140</v>
      </c>
      <c r="D15" s="60"/>
      <c r="E15" s="99"/>
    </row>
    <row r="16" spans="1:5" ht="15.75">
      <c r="A16" s="45"/>
      <c r="B16" s="52"/>
      <c r="C16" s="53"/>
      <c r="D16" s="60"/>
      <c r="E16" s="99"/>
    </row>
    <row r="17" spans="1:8" ht="15.75">
      <c r="A17" s="42" t="s">
        <v>27</v>
      </c>
      <c r="B17" s="50" t="s">
        <v>37</v>
      </c>
      <c r="C17" s="51">
        <v>150</v>
      </c>
      <c r="D17" s="57"/>
      <c r="E17" s="70">
        <f>E18+E19</f>
        <v>0</v>
      </c>
    </row>
    <row r="18" spans="1:8" ht="31.5">
      <c r="A18" s="44" t="s">
        <v>206</v>
      </c>
      <c r="B18" s="52" t="s">
        <v>209</v>
      </c>
      <c r="C18" s="53">
        <v>150</v>
      </c>
      <c r="D18" s="60"/>
      <c r="E18" s="99"/>
    </row>
    <row r="19" spans="1:8" ht="15.75">
      <c r="A19" s="45" t="s">
        <v>40</v>
      </c>
      <c r="B19" s="52" t="s">
        <v>210</v>
      </c>
      <c r="C19" s="53">
        <v>150</v>
      </c>
      <c r="D19" s="60"/>
      <c r="E19" s="99"/>
    </row>
    <row r="20" spans="1:8" ht="15.75">
      <c r="A20" s="45" t="s">
        <v>260</v>
      </c>
      <c r="B20" s="83" t="s">
        <v>261</v>
      </c>
      <c r="C20" s="82">
        <v>150</v>
      </c>
      <c r="D20" s="60"/>
      <c r="E20" s="99"/>
    </row>
    <row r="21" spans="1:8" ht="15.75">
      <c r="A21" s="42" t="s">
        <v>38</v>
      </c>
      <c r="B21" s="50" t="s">
        <v>39</v>
      </c>
      <c r="C21" s="51">
        <v>180</v>
      </c>
      <c r="D21" s="57"/>
      <c r="E21" s="70">
        <f>+E22+E23+E24</f>
        <v>0</v>
      </c>
    </row>
    <row r="22" spans="1:8" ht="31.5">
      <c r="A22" s="44" t="s">
        <v>211</v>
      </c>
      <c r="B22" s="52"/>
      <c r="C22" s="53"/>
      <c r="D22" s="60"/>
      <c r="E22" s="99">
        <v>0</v>
      </c>
    </row>
    <row r="23" spans="1:8" ht="15.75" hidden="1">
      <c r="A23" s="45"/>
      <c r="B23" s="52"/>
      <c r="C23" s="53"/>
      <c r="D23" s="99"/>
      <c r="E23" s="99">
        <v>0</v>
      </c>
    </row>
    <row r="24" spans="1:8" ht="15.75" hidden="1">
      <c r="A24" s="45"/>
      <c r="B24" s="52"/>
      <c r="C24" s="53"/>
      <c r="D24" s="99"/>
      <c r="E24" s="99"/>
    </row>
    <row r="25" spans="1:8" ht="31.5">
      <c r="A25" s="42" t="s">
        <v>41</v>
      </c>
      <c r="B25" s="50" t="s">
        <v>42</v>
      </c>
      <c r="C25" s="51"/>
      <c r="D25" s="57"/>
      <c r="E25" s="70">
        <f>E26+E27</f>
        <v>0</v>
      </c>
    </row>
    <row r="26" spans="1:8" ht="15.75">
      <c r="A26" s="45" t="s">
        <v>23</v>
      </c>
      <c r="B26" s="52"/>
      <c r="C26" s="53"/>
      <c r="D26" s="60"/>
      <c r="E26" s="99"/>
    </row>
    <row r="27" spans="1:8" ht="15.75">
      <c r="A27" s="45"/>
      <c r="B27" s="52"/>
      <c r="C27" s="53"/>
      <c r="D27" s="60"/>
      <c r="E27" s="99"/>
    </row>
    <row r="28" spans="1:8" ht="15.75">
      <c r="A28" s="45" t="s">
        <v>43</v>
      </c>
      <c r="B28" s="52" t="s">
        <v>44</v>
      </c>
      <c r="C28" s="53" t="s">
        <v>19</v>
      </c>
      <c r="D28" s="60"/>
      <c r="E28" s="106">
        <v>0</v>
      </c>
      <c r="F28" s="24"/>
      <c r="G28" s="24"/>
      <c r="H28" s="24"/>
    </row>
    <row r="29" spans="1:8" ht="15" hidden="1" customHeight="1">
      <c r="A29" s="46" t="s">
        <v>190</v>
      </c>
      <c r="B29" s="52" t="s">
        <v>45</v>
      </c>
      <c r="C29" s="53">
        <v>510</v>
      </c>
      <c r="D29" s="60"/>
      <c r="E29" s="99" t="e">
        <f>#REF!+#REF!+#REF!+#REF!+#REF!+#REF!</f>
        <v>#REF!</v>
      </c>
    </row>
    <row r="30" spans="1:8" ht="31.5">
      <c r="A30" s="45" t="s">
        <v>208</v>
      </c>
      <c r="B30" s="52" t="s">
        <v>45</v>
      </c>
      <c r="C30" s="53">
        <v>510</v>
      </c>
      <c r="D30" s="60"/>
      <c r="E30" s="99" t="s">
        <v>19</v>
      </c>
    </row>
    <row r="31" spans="1:8" ht="15.75">
      <c r="A31" s="39" t="s">
        <v>46</v>
      </c>
      <c r="B31" s="40" t="s">
        <v>49</v>
      </c>
      <c r="C31" s="33" t="s">
        <v>19</v>
      </c>
      <c r="D31" s="107"/>
      <c r="E31" s="89">
        <f>E65</f>
        <v>0</v>
      </c>
    </row>
    <row r="32" spans="1:8" ht="31.5">
      <c r="A32" s="43" t="s">
        <v>47</v>
      </c>
      <c r="B32" s="56" t="s">
        <v>50</v>
      </c>
      <c r="C32" s="57" t="s">
        <v>19</v>
      </c>
      <c r="D32" s="57"/>
      <c r="E32" s="70" t="s">
        <v>19</v>
      </c>
    </row>
    <row r="33" spans="1:5" ht="31.5">
      <c r="A33" s="45" t="s">
        <v>48</v>
      </c>
      <c r="B33" s="52" t="s">
        <v>51</v>
      </c>
      <c r="C33" s="53">
        <v>111</v>
      </c>
      <c r="D33" s="60"/>
      <c r="E33" s="99" t="s">
        <v>19</v>
      </c>
    </row>
    <row r="34" spans="1:5" ht="15.75">
      <c r="A34" s="45" t="s">
        <v>52</v>
      </c>
      <c r="B34" s="52" t="s">
        <v>53</v>
      </c>
      <c r="C34" s="53">
        <v>112</v>
      </c>
      <c r="D34" s="60"/>
      <c r="E34" s="99" t="s">
        <v>19</v>
      </c>
    </row>
    <row r="35" spans="1:5" ht="31.5">
      <c r="A35" s="45" t="s">
        <v>55</v>
      </c>
      <c r="B35" s="52" t="s">
        <v>54</v>
      </c>
      <c r="C35" s="53">
        <v>113</v>
      </c>
      <c r="D35" s="60"/>
      <c r="E35" s="99" t="s">
        <v>19</v>
      </c>
    </row>
    <row r="36" spans="1:5" ht="31.5">
      <c r="A36" s="45" t="s">
        <v>56</v>
      </c>
      <c r="B36" s="52" t="s">
        <v>57</v>
      </c>
      <c r="C36" s="53">
        <v>119</v>
      </c>
      <c r="D36" s="60"/>
      <c r="E36" s="99" t="s">
        <v>19</v>
      </c>
    </row>
    <row r="37" spans="1:5" ht="31.5">
      <c r="A37" s="45" t="s">
        <v>59</v>
      </c>
      <c r="B37" s="52" t="s">
        <v>58</v>
      </c>
      <c r="C37" s="53">
        <v>119</v>
      </c>
      <c r="D37" s="60"/>
      <c r="E37" s="99" t="s">
        <v>19</v>
      </c>
    </row>
    <row r="38" spans="1:5" ht="15.75">
      <c r="A38" s="45" t="s">
        <v>60</v>
      </c>
      <c r="B38" s="52" t="s">
        <v>62</v>
      </c>
      <c r="C38" s="53">
        <v>119</v>
      </c>
      <c r="D38" s="60"/>
      <c r="E38" s="99" t="s">
        <v>19</v>
      </c>
    </row>
    <row r="39" spans="1:5" ht="15.75">
      <c r="A39" s="45" t="s">
        <v>61</v>
      </c>
      <c r="B39" s="52" t="s">
        <v>63</v>
      </c>
      <c r="C39" s="53">
        <v>131</v>
      </c>
      <c r="D39" s="60"/>
      <c r="E39" s="99" t="s">
        <v>19</v>
      </c>
    </row>
    <row r="40" spans="1:5" ht="31.5">
      <c r="A40" s="45" t="s">
        <v>212</v>
      </c>
      <c r="B40" s="52" t="s">
        <v>64</v>
      </c>
      <c r="C40" s="53">
        <v>133</v>
      </c>
      <c r="D40" s="60"/>
      <c r="E40" s="99"/>
    </row>
    <row r="41" spans="1:5" ht="15.75">
      <c r="A41" s="45" t="s">
        <v>65</v>
      </c>
      <c r="B41" s="52" t="s">
        <v>67</v>
      </c>
      <c r="C41" s="53">
        <v>134</v>
      </c>
      <c r="D41" s="60"/>
      <c r="E41" s="99" t="s">
        <v>19</v>
      </c>
    </row>
    <row r="42" spans="1:5" ht="31.5">
      <c r="A42" s="45" t="s">
        <v>66</v>
      </c>
      <c r="B42" s="52" t="s">
        <v>213</v>
      </c>
      <c r="C42" s="53">
        <v>139</v>
      </c>
      <c r="D42" s="60"/>
      <c r="E42" s="99" t="s">
        <v>19</v>
      </c>
    </row>
    <row r="43" spans="1:5" ht="31.5">
      <c r="A43" s="45" t="s">
        <v>68</v>
      </c>
      <c r="B43" s="52" t="s">
        <v>214</v>
      </c>
      <c r="C43" s="53">
        <v>139</v>
      </c>
      <c r="D43" s="60"/>
      <c r="E43" s="99" t="s">
        <v>19</v>
      </c>
    </row>
    <row r="44" spans="1:5" ht="15.75">
      <c r="A44" s="45"/>
      <c r="B44" s="52"/>
      <c r="C44" s="53">
        <v>139</v>
      </c>
      <c r="D44" s="60"/>
      <c r="E44" s="99" t="s">
        <v>19</v>
      </c>
    </row>
    <row r="45" spans="1:5" ht="15.75">
      <c r="A45" s="42" t="s">
        <v>70</v>
      </c>
      <c r="B45" s="50" t="s">
        <v>69</v>
      </c>
      <c r="C45" s="51">
        <v>300</v>
      </c>
      <c r="D45" s="57"/>
      <c r="E45" s="70" t="s">
        <v>19</v>
      </c>
    </row>
    <row r="46" spans="1:5" ht="31.5">
      <c r="A46" s="45" t="s">
        <v>71</v>
      </c>
      <c r="B46" s="52" t="s">
        <v>72</v>
      </c>
      <c r="C46" s="58">
        <v>320</v>
      </c>
      <c r="D46" s="60"/>
      <c r="E46" s="99" t="s">
        <v>19</v>
      </c>
    </row>
    <row r="47" spans="1:5" ht="47.25">
      <c r="A47" s="45" t="s">
        <v>99</v>
      </c>
      <c r="B47" s="52" t="s">
        <v>73</v>
      </c>
      <c r="C47" s="53">
        <v>321</v>
      </c>
      <c r="D47" s="60"/>
      <c r="E47" s="99" t="s">
        <v>19</v>
      </c>
    </row>
    <row r="48" spans="1:5" ht="15.75">
      <c r="A48" s="45"/>
      <c r="B48" s="52"/>
      <c r="C48" s="53"/>
      <c r="D48" s="60"/>
      <c r="E48" s="99"/>
    </row>
    <row r="49" spans="1:5" ht="31.5">
      <c r="A49" s="45" t="s">
        <v>74</v>
      </c>
      <c r="B49" s="52" t="s">
        <v>75</v>
      </c>
      <c r="C49" s="53">
        <v>340</v>
      </c>
      <c r="D49" s="60"/>
      <c r="E49" s="99" t="s">
        <v>19</v>
      </c>
    </row>
    <row r="50" spans="1:5" ht="47.25">
      <c r="A50" s="45" t="s">
        <v>77</v>
      </c>
      <c r="B50" s="52" t="s">
        <v>76</v>
      </c>
      <c r="C50" s="53">
        <v>350</v>
      </c>
      <c r="D50" s="60"/>
      <c r="E50" s="99" t="s">
        <v>19</v>
      </c>
    </row>
    <row r="51" spans="1:5" ht="15.75">
      <c r="A51" s="44" t="s">
        <v>215</v>
      </c>
      <c r="B51" s="52" t="s">
        <v>78</v>
      </c>
      <c r="C51" s="53">
        <v>360</v>
      </c>
      <c r="D51" s="60"/>
      <c r="E51" s="99" t="s">
        <v>19</v>
      </c>
    </row>
    <row r="52" spans="1:5" ht="15.75">
      <c r="A52" s="42" t="s">
        <v>80</v>
      </c>
      <c r="B52" s="50" t="s">
        <v>79</v>
      </c>
      <c r="C52" s="51">
        <v>850</v>
      </c>
      <c r="D52" s="57"/>
      <c r="E52" s="70" t="s">
        <v>19</v>
      </c>
    </row>
    <row r="53" spans="1:5" ht="31.5">
      <c r="A53" s="45" t="s">
        <v>81</v>
      </c>
      <c r="B53" s="52" t="s">
        <v>82</v>
      </c>
      <c r="C53" s="53">
        <v>851</v>
      </c>
      <c r="D53" s="60"/>
      <c r="E53" s="99" t="s">
        <v>19</v>
      </c>
    </row>
    <row r="54" spans="1:5" ht="31.5">
      <c r="A54" s="45" t="s">
        <v>84</v>
      </c>
      <c r="B54" s="52" t="s">
        <v>83</v>
      </c>
      <c r="C54" s="53">
        <v>852</v>
      </c>
      <c r="D54" s="60"/>
      <c r="E54" s="99" t="s">
        <v>19</v>
      </c>
    </row>
    <row r="55" spans="1:5" ht="15.75">
      <c r="A55" s="45" t="s">
        <v>85</v>
      </c>
      <c r="B55" s="52" t="s">
        <v>86</v>
      </c>
      <c r="C55" s="53">
        <v>853</v>
      </c>
      <c r="D55" s="60"/>
      <c r="E55" s="99" t="s">
        <v>19</v>
      </c>
    </row>
    <row r="56" spans="1:5" ht="15.75">
      <c r="A56" s="42" t="s">
        <v>88</v>
      </c>
      <c r="B56" s="50" t="s">
        <v>87</v>
      </c>
      <c r="C56" s="51" t="s">
        <v>19</v>
      </c>
      <c r="D56" s="57"/>
      <c r="E56" s="70" t="s">
        <v>19</v>
      </c>
    </row>
    <row r="57" spans="1:5" ht="15.75">
      <c r="A57" s="44" t="s">
        <v>216</v>
      </c>
      <c r="B57" s="59" t="s">
        <v>89</v>
      </c>
      <c r="C57" s="60">
        <v>613</v>
      </c>
      <c r="D57" s="82"/>
      <c r="E57" s="71"/>
    </row>
    <row r="58" spans="1:5" ht="15.75">
      <c r="A58" s="44" t="s">
        <v>217</v>
      </c>
      <c r="B58" s="59" t="s">
        <v>90</v>
      </c>
      <c r="C58" s="60">
        <v>623</v>
      </c>
      <c r="D58" s="82"/>
      <c r="E58" s="71"/>
    </row>
    <row r="59" spans="1:5" ht="31.5">
      <c r="A59" s="44" t="s">
        <v>224</v>
      </c>
      <c r="B59" s="59" t="s">
        <v>93</v>
      </c>
      <c r="C59" s="60">
        <v>634</v>
      </c>
      <c r="D59" s="82"/>
      <c r="E59" s="71"/>
    </row>
    <row r="60" spans="1:5" ht="31.5">
      <c r="A60" s="44" t="s">
        <v>219</v>
      </c>
      <c r="B60" s="59" t="s">
        <v>220</v>
      </c>
      <c r="C60" s="60">
        <v>810</v>
      </c>
      <c r="D60" s="60"/>
      <c r="E60" s="99" t="s">
        <v>19</v>
      </c>
    </row>
    <row r="61" spans="1:5" ht="15.75">
      <c r="A61" s="44" t="s">
        <v>91</v>
      </c>
      <c r="B61" s="59" t="s">
        <v>221</v>
      </c>
      <c r="C61" s="60">
        <v>862</v>
      </c>
      <c r="D61" s="60"/>
      <c r="E61" s="99" t="s">
        <v>19</v>
      </c>
    </row>
    <row r="62" spans="1:5" ht="31.5">
      <c r="A62" s="44" t="s">
        <v>92</v>
      </c>
      <c r="B62" s="59" t="s">
        <v>222</v>
      </c>
      <c r="C62" s="60">
        <v>863</v>
      </c>
      <c r="D62" s="60"/>
      <c r="E62" s="99" t="s">
        <v>19</v>
      </c>
    </row>
    <row r="63" spans="1:5" ht="15.75">
      <c r="A63" s="42" t="s">
        <v>95</v>
      </c>
      <c r="B63" s="50" t="s">
        <v>96</v>
      </c>
      <c r="C63" s="51" t="s">
        <v>19</v>
      </c>
      <c r="D63" s="57"/>
      <c r="E63" s="70" t="s">
        <v>19</v>
      </c>
    </row>
    <row r="64" spans="1:5" ht="31.5">
      <c r="A64" s="45" t="s">
        <v>98</v>
      </c>
      <c r="B64" s="52" t="s">
        <v>97</v>
      </c>
      <c r="C64" s="53">
        <v>831</v>
      </c>
      <c r="D64" s="60"/>
      <c r="E64" s="99" t="s">
        <v>19</v>
      </c>
    </row>
    <row r="65" spans="1:29" ht="15.75">
      <c r="A65" s="42" t="s">
        <v>100</v>
      </c>
      <c r="B65" s="50" t="s">
        <v>94</v>
      </c>
      <c r="C65" s="51" t="s">
        <v>19</v>
      </c>
      <c r="D65" s="57"/>
      <c r="E65" s="70">
        <f>+E66+E67+E68+E69+E75+E76+E77</f>
        <v>0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9" ht="67.150000000000006" customHeight="1">
      <c r="A66" s="45" t="s">
        <v>238</v>
      </c>
      <c r="B66" s="52" t="s">
        <v>101</v>
      </c>
      <c r="C66" s="53">
        <v>241</v>
      </c>
      <c r="D66" s="60"/>
      <c r="E66" s="99"/>
      <c r="AC66" s="4"/>
    </row>
    <row r="67" spans="1:29" ht="15.75" hidden="1">
      <c r="A67" s="45"/>
      <c r="B67" s="52"/>
      <c r="C67" s="53"/>
      <c r="D67" s="60"/>
      <c r="E67" s="99"/>
    </row>
    <row r="68" spans="1:29" ht="31.5">
      <c r="A68" s="45" t="s">
        <v>103</v>
      </c>
      <c r="B68" s="52" t="s">
        <v>102</v>
      </c>
      <c r="C68" s="53">
        <v>243</v>
      </c>
      <c r="D68" s="60"/>
      <c r="E68" s="99"/>
    </row>
    <row r="69" spans="1:29" ht="15.75">
      <c r="A69" s="62" t="s">
        <v>104</v>
      </c>
      <c r="B69" s="63" t="s">
        <v>105</v>
      </c>
      <c r="C69" s="64">
        <v>244</v>
      </c>
      <c r="D69" s="100"/>
      <c r="E69" s="94">
        <f>SUM(F69:X69)</f>
        <v>0</v>
      </c>
    </row>
    <row r="70" spans="1:29" ht="15.75">
      <c r="A70" s="65" t="s">
        <v>121</v>
      </c>
      <c r="B70" s="52"/>
      <c r="C70" s="53"/>
      <c r="D70" s="60"/>
      <c r="E70" s="99"/>
    </row>
    <row r="71" spans="1:29" ht="15.75">
      <c r="A71" s="65" t="s">
        <v>123</v>
      </c>
      <c r="B71" s="52" t="s">
        <v>127</v>
      </c>
      <c r="C71" s="53">
        <v>244</v>
      </c>
      <c r="D71" s="60"/>
      <c r="E71" s="99"/>
    </row>
    <row r="72" spans="1:29" ht="15.75">
      <c r="A72" s="65" t="s">
        <v>124</v>
      </c>
      <c r="B72" s="52" t="s">
        <v>128</v>
      </c>
      <c r="C72" s="53">
        <v>244</v>
      </c>
      <c r="D72" s="60"/>
      <c r="E72" s="99"/>
    </row>
    <row r="73" spans="1:29" ht="15.75">
      <c r="A73" s="65" t="s">
        <v>125</v>
      </c>
      <c r="B73" s="52" t="s">
        <v>129</v>
      </c>
      <c r="C73" s="53">
        <v>244</v>
      </c>
      <c r="D73" s="60"/>
      <c r="E73" s="99"/>
    </row>
    <row r="74" spans="1:29" ht="15.75">
      <c r="A74" s="65" t="s">
        <v>126</v>
      </c>
      <c r="B74" s="52"/>
      <c r="C74" s="53"/>
      <c r="D74" s="60"/>
      <c r="E74" s="99">
        <f>SUM(F74:X74)</f>
        <v>0</v>
      </c>
    </row>
    <row r="75" spans="1:29" ht="31.5">
      <c r="A75" s="66" t="s">
        <v>239</v>
      </c>
      <c r="B75" s="67" t="s">
        <v>122</v>
      </c>
      <c r="C75" s="58">
        <v>246</v>
      </c>
      <c r="D75" s="77"/>
      <c r="E75" s="78">
        <f>SUM(F75:X75)</f>
        <v>0</v>
      </c>
    </row>
    <row r="76" spans="1:29" ht="15.75">
      <c r="A76" s="68" t="s">
        <v>236</v>
      </c>
      <c r="B76" s="64" t="s">
        <v>240</v>
      </c>
      <c r="C76" s="64">
        <v>247</v>
      </c>
      <c r="D76" s="100"/>
      <c r="E76" s="94">
        <f>SUM(F76:H76)</f>
        <v>0</v>
      </c>
    </row>
    <row r="77" spans="1:29" ht="31.5">
      <c r="A77" s="45" t="s">
        <v>120</v>
      </c>
      <c r="B77" s="67" t="s">
        <v>241</v>
      </c>
      <c r="C77" s="53">
        <v>400</v>
      </c>
      <c r="D77" s="60"/>
      <c r="E77" s="99"/>
    </row>
    <row r="78" spans="1:29" ht="47.25">
      <c r="A78" s="45" t="s">
        <v>106</v>
      </c>
      <c r="B78" s="67" t="s">
        <v>242</v>
      </c>
      <c r="C78" s="53">
        <v>406</v>
      </c>
      <c r="D78" s="60"/>
      <c r="E78" s="99"/>
    </row>
    <row r="79" spans="1:29" ht="31.5">
      <c r="A79" s="45" t="s">
        <v>107</v>
      </c>
      <c r="B79" s="67" t="s">
        <v>243</v>
      </c>
      <c r="C79" s="53">
        <v>407</v>
      </c>
      <c r="D79" s="60"/>
      <c r="E79" s="99"/>
    </row>
    <row r="80" spans="1:29" ht="15.75">
      <c r="A80" s="45" t="s">
        <v>263</v>
      </c>
      <c r="B80" s="67" t="s">
        <v>264</v>
      </c>
      <c r="C80" s="53">
        <v>880</v>
      </c>
      <c r="D80" s="60"/>
      <c r="E80" s="99"/>
    </row>
    <row r="81" spans="1:5" ht="15.75">
      <c r="A81" s="42" t="s">
        <v>108</v>
      </c>
      <c r="B81" s="50" t="s">
        <v>109</v>
      </c>
      <c r="C81" s="51">
        <v>100</v>
      </c>
      <c r="D81" s="57"/>
      <c r="E81" s="70" t="s">
        <v>19</v>
      </c>
    </row>
    <row r="82" spans="1:5" ht="31.5">
      <c r="A82" s="45" t="s">
        <v>111</v>
      </c>
      <c r="B82" s="52" t="s">
        <v>110</v>
      </c>
      <c r="C82" s="53"/>
      <c r="D82" s="60"/>
      <c r="E82" s="99" t="s">
        <v>19</v>
      </c>
    </row>
    <row r="83" spans="1:5" ht="15.75">
      <c r="A83" s="45" t="s">
        <v>112</v>
      </c>
      <c r="B83" s="52" t="s">
        <v>113</v>
      </c>
      <c r="C83" s="53"/>
      <c r="D83" s="60"/>
      <c r="E83" s="99" t="s">
        <v>19</v>
      </c>
    </row>
    <row r="84" spans="1:5" ht="15.75">
      <c r="A84" s="45" t="s">
        <v>115</v>
      </c>
      <c r="B84" s="52" t="s">
        <v>114</v>
      </c>
      <c r="C84" s="53"/>
      <c r="D84" s="60"/>
      <c r="E84" s="99" t="s">
        <v>19</v>
      </c>
    </row>
    <row r="85" spans="1:5" ht="15.75">
      <c r="A85" s="42" t="s">
        <v>116</v>
      </c>
      <c r="B85" s="50" t="s">
        <v>117</v>
      </c>
      <c r="C85" s="51" t="s">
        <v>19</v>
      </c>
      <c r="D85" s="57"/>
      <c r="E85" s="70" t="s">
        <v>19</v>
      </c>
    </row>
    <row r="86" spans="1:5" ht="31.5">
      <c r="A86" s="45" t="s">
        <v>119</v>
      </c>
      <c r="B86" s="52" t="s">
        <v>118</v>
      </c>
      <c r="C86" s="53">
        <v>610</v>
      </c>
      <c r="D86" s="60"/>
      <c r="E86" s="99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53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2"/>
  <sheetViews>
    <sheetView zoomScale="80" zoomScaleNormal="80" workbookViewId="0">
      <pane xSplit="3" ySplit="5" topLeftCell="D33" activePane="bottomRight" state="frozen"/>
      <selection pane="topRight" activeCell="D1" sqref="D1"/>
      <selection pane="bottomLeft" activeCell="A6" sqref="A6"/>
      <selection pane="bottomRight" activeCell="I50" sqref="I50:J50"/>
    </sheetView>
  </sheetViews>
  <sheetFormatPr defaultRowHeight="15"/>
  <cols>
    <col min="1" max="1" width="12.140625" style="1" customWidth="1"/>
    <col min="2" max="2" width="66.28515625" style="1" customWidth="1"/>
    <col min="3" max="3" width="8.85546875" style="1"/>
    <col min="4" max="5" width="18" style="1" customWidth="1"/>
    <col min="6" max="6" width="16.42578125" style="1" customWidth="1"/>
    <col min="7" max="7" width="15.85546875" style="1" customWidth="1"/>
    <col min="8" max="9" width="15.7109375" style="1" customWidth="1"/>
    <col min="10" max="10" width="19.7109375" style="1" customWidth="1"/>
  </cols>
  <sheetData>
    <row r="1" spans="1:10" ht="30" customHeight="1">
      <c r="A1" s="164" t="s">
        <v>160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4.45" customHeight="1">
      <c r="A2" s="169" t="s">
        <v>130</v>
      </c>
      <c r="B2" s="169" t="s">
        <v>11</v>
      </c>
      <c r="C2" s="169" t="s">
        <v>131</v>
      </c>
      <c r="D2" s="169" t="s">
        <v>132</v>
      </c>
      <c r="E2" s="169" t="s">
        <v>13</v>
      </c>
      <c r="F2" s="171" t="s">
        <v>245</v>
      </c>
      <c r="G2" s="169" t="s">
        <v>16</v>
      </c>
      <c r="H2" s="169"/>
      <c r="I2" s="169"/>
      <c r="J2" s="169"/>
    </row>
    <row r="3" spans="1:10" ht="60">
      <c r="A3" s="170"/>
      <c r="B3" s="170"/>
      <c r="C3" s="170"/>
      <c r="D3" s="170"/>
      <c r="E3" s="170"/>
      <c r="F3" s="172"/>
      <c r="G3" s="17" t="s">
        <v>309</v>
      </c>
      <c r="H3" s="17" t="s">
        <v>310</v>
      </c>
      <c r="I3" s="17" t="s">
        <v>311</v>
      </c>
      <c r="J3" s="17" t="s">
        <v>15</v>
      </c>
    </row>
    <row r="4" spans="1:10">
      <c r="A4" s="15">
        <v>1</v>
      </c>
      <c r="B4" s="15">
        <v>2</v>
      </c>
      <c r="C4" s="15">
        <v>3</v>
      </c>
      <c r="D4" s="15">
        <v>4</v>
      </c>
      <c r="E4" s="15" t="s">
        <v>225</v>
      </c>
      <c r="F4" s="26" t="s">
        <v>246</v>
      </c>
      <c r="G4" s="15">
        <v>5</v>
      </c>
      <c r="H4" s="15">
        <v>6</v>
      </c>
      <c r="I4" s="15">
        <v>7</v>
      </c>
      <c r="J4" s="15">
        <v>8</v>
      </c>
    </row>
    <row r="5" spans="1:10">
      <c r="A5" s="16">
        <v>1</v>
      </c>
      <c r="B5" s="20" t="s">
        <v>180</v>
      </c>
      <c r="C5" s="16">
        <v>26000</v>
      </c>
      <c r="D5" s="16" t="s">
        <v>133</v>
      </c>
      <c r="E5" s="16" t="s">
        <v>133</v>
      </c>
      <c r="F5" s="16" t="s">
        <v>133</v>
      </c>
      <c r="G5" s="27">
        <f>G15+G24+G30+G33+G37</f>
        <v>2783480.39</v>
      </c>
      <c r="H5" s="27">
        <f>H15+H24+H30+H33+H37</f>
        <v>0</v>
      </c>
      <c r="I5" s="27">
        <f>I15+I24+I30+I33+I37</f>
        <v>0</v>
      </c>
      <c r="J5" s="27">
        <f>J15+J24+J30+J33+J37</f>
        <v>0</v>
      </c>
    </row>
    <row r="6" spans="1:10">
      <c r="A6" s="173" t="s">
        <v>134</v>
      </c>
      <c r="B6" s="18" t="s">
        <v>23</v>
      </c>
      <c r="C6" s="173">
        <v>26100</v>
      </c>
      <c r="D6" s="173" t="s">
        <v>133</v>
      </c>
      <c r="E6" s="173" t="s">
        <v>133</v>
      </c>
      <c r="F6" s="173" t="s">
        <v>133</v>
      </c>
      <c r="G6" s="166">
        <v>0</v>
      </c>
      <c r="H6" s="166"/>
      <c r="I6" s="166"/>
      <c r="J6" s="166"/>
    </row>
    <row r="7" spans="1:10" ht="165">
      <c r="A7" s="173"/>
      <c r="B7" s="18" t="s">
        <v>181</v>
      </c>
      <c r="C7" s="173"/>
      <c r="D7" s="173"/>
      <c r="E7" s="173"/>
      <c r="F7" s="173"/>
      <c r="G7" s="166"/>
      <c r="H7" s="166"/>
      <c r="I7" s="166"/>
      <c r="J7" s="166"/>
    </row>
    <row r="8" spans="1:10" ht="45">
      <c r="A8" s="18" t="s">
        <v>135</v>
      </c>
      <c r="B8" s="18" t="s">
        <v>182</v>
      </c>
      <c r="C8" s="18">
        <v>26200</v>
      </c>
      <c r="D8" s="18" t="s">
        <v>133</v>
      </c>
      <c r="E8" s="18" t="s">
        <v>133</v>
      </c>
      <c r="F8" s="18" t="s">
        <v>133</v>
      </c>
      <c r="G8" s="108">
        <v>0</v>
      </c>
      <c r="H8" s="108"/>
      <c r="I8" s="108"/>
      <c r="J8" s="108"/>
    </row>
    <row r="9" spans="1:10" ht="45">
      <c r="A9" s="18" t="s">
        <v>136</v>
      </c>
      <c r="B9" s="18" t="s">
        <v>183</v>
      </c>
      <c r="C9" s="18">
        <v>26300</v>
      </c>
      <c r="D9" s="18" t="s">
        <v>133</v>
      </c>
      <c r="E9" s="18" t="s">
        <v>133</v>
      </c>
      <c r="F9" s="18" t="s">
        <v>133</v>
      </c>
      <c r="G9" s="109">
        <v>0</v>
      </c>
      <c r="H9" s="108"/>
      <c r="I9" s="108"/>
      <c r="J9" s="108"/>
    </row>
    <row r="10" spans="1:10">
      <c r="A10" s="18" t="s">
        <v>226</v>
      </c>
      <c r="B10" s="18" t="s">
        <v>227</v>
      </c>
      <c r="C10" s="18">
        <v>26310</v>
      </c>
      <c r="D10" s="18" t="s">
        <v>228</v>
      </c>
      <c r="E10" s="18" t="s">
        <v>228</v>
      </c>
      <c r="F10" s="18" t="s">
        <v>228</v>
      </c>
      <c r="G10" s="108">
        <v>0</v>
      </c>
      <c r="H10" s="108"/>
      <c r="I10" s="108"/>
      <c r="J10" s="108"/>
    </row>
    <row r="11" spans="1:10">
      <c r="A11" s="18"/>
      <c r="B11" s="18" t="s">
        <v>257</v>
      </c>
      <c r="C11" s="18" t="s">
        <v>229</v>
      </c>
      <c r="D11" s="18"/>
      <c r="E11" s="18"/>
      <c r="F11" s="18"/>
      <c r="G11" s="108"/>
      <c r="H11" s="108"/>
      <c r="I11" s="108"/>
      <c r="J11" s="108"/>
    </row>
    <row r="12" spans="1:10">
      <c r="A12" s="28"/>
      <c r="B12" s="28" t="s">
        <v>258</v>
      </c>
      <c r="C12" s="28" t="s">
        <v>247</v>
      </c>
      <c r="D12" s="28"/>
      <c r="E12" s="28"/>
      <c r="F12" s="28"/>
      <c r="G12" s="110"/>
      <c r="H12" s="110"/>
      <c r="I12" s="110"/>
      <c r="J12" s="110"/>
    </row>
    <row r="13" spans="1:10">
      <c r="A13" s="18" t="s">
        <v>230</v>
      </c>
      <c r="B13" s="18" t="s">
        <v>231</v>
      </c>
      <c r="C13" s="18">
        <v>26320</v>
      </c>
      <c r="D13" s="18" t="s">
        <v>228</v>
      </c>
      <c r="E13" s="18" t="s">
        <v>228</v>
      </c>
      <c r="F13" s="18" t="s">
        <v>228</v>
      </c>
      <c r="G13" s="108">
        <v>0</v>
      </c>
      <c r="H13" s="108"/>
      <c r="I13" s="108"/>
      <c r="J13" s="108"/>
    </row>
    <row r="14" spans="1:10" ht="45">
      <c r="A14" s="18" t="s">
        <v>137</v>
      </c>
      <c r="B14" s="18" t="s">
        <v>184</v>
      </c>
      <c r="C14" s="18">
        <v>26400</v>
      </c>
      <c r="D14" s="18" t="s">
        <v>133</v>
      </c>
      <c r="E14" s="18" t="s">
        <v>133</v>
      </c>
      <c r="F14" s="18" t="s">
        <v>133</v>
      </c>
      <c r="G14" s="108">
        <f>G5-G9</f>
        <v>2783480.39</v>
      </c>
      <c r="H14" s="108">
        <f>H5-H9</f>
        <v>0</v>
      </c>
      <c r="I14" s="108">
        <f t="shared" ref="I14" si="0">I5-I9</f>
        <v>0</v>
      </c>
      <c r="J14" s="108"/>
    </row>
    <row r="15" spans="1:10">
      <c r="A15" s="167" t="s">
        <v>193</v>
      </c>
      <c r="B15" s="16" t="s">
        <v>23</v>
      </c>
      <c r="C15" s="168">
        <v>26410</v>
      </c>
      <c r="D15" s="168" t="s">
        <v>133</v>
      </c>
      <c r="E15" s="168" t="s">
        <v>133</v>
      </c>
      <c r="F15" s="168" t="s">
        <v>133</v>
      </c>
      <c r="G15" s="175">
        <f>+G17+G19</f>
        <v>1450500</v>
      </c>
      <c r="H15" s="175">
        <f t="shared" ref="H15:J15" si="1">+H17+H19</f>
        <v>0</v>
      </c>
      <c r="I15" s="175">
        <f t="shared" si="1"/>
        <v>0</v>
      </c>
      <c r="J15" s="175">
        <f t="shared" si="1"/>
        <v>0</v>
      </c>
    </row>
    <row r="16" spans="1:10" ht="42.75">
      <c r="A16" s="167"/>
      <c r="B16" s="16" t="s">
        <v>138</v>
      </c>
      <c r="C16" s="168"/>
      <c r="D16" s="168"/>
      <c r="E16" s="168"/>
      <c r="F16" s="168"/>
      <c r="G16" s="175"/>
      <c r="H16" s="175"/>
      <c r="I16" s="175"/>
      <c r="J16" s="175"/>
    </row>
    <row r="17" spans="1:12">
      <c r="A17" s="160" t="s">
        <v>139</v>
      </c>
      <c r="B17" s="15" t="s">
        <v>23</v>
      </c>
      <c r="C17" s="160">
        <v>26411</v>
      </c>
      <c r="D17" s="160" t="s">
        <v>133</v>
      </c>
      <c r="E17" s="160" t="s">
        <v>133</v>
      </c>
      <c r="F17" s="160" t="s">
        <v>133</v>
      </c>
      <c r="G17" s="161">
        <v>0</v>
      </c>
      <c r="H17" s="161"/>
      <c r="I17" s="161"/>
      <c r="J17" s="161"/>
    </row>
    <row r="18" spans="1:12">
      <c r="A18" s="160"/>
      <c r="B18" s="21" t="s">
        <v>140</v>
      </c>
      <c r="C18" s="160"/>
      <c r="D18" s="160"/>
      <c r="E18" s="160"/>
      <c r="F18" s="160"/>
      <c r="G18" s="161"/>
      <c r="H18" s="161"/>
      <c r="I18" s="161"/>
      <c r="J18" s="161"/>
    </row>
    <row r="19" spans="1:12">
      <c r="A19" s="15" t="s">
        <v>141</v>
      </c>
      <c r="B19" s="15" t="s">
        <v>155</v>
      </c>
      <c r="C19" s="15">
        <v>26412</v>
      </c>
      <c r="D19" s="15" t="s">
        <v>133</v>
      </c>
      <c r="E19" s="15" t="s">
        <v>133</v>
      </c>
      <c r="F19" s="15" t="s">
        <v>133</v>
      </c>
      <c r="G19" s="161">
        <f>'2025'!F63</f>
        <v>1450500</v>
      </c>
      <c r="H19" s="161">
        <f>'2026'!F63</f>
        <v>0</v>
      </c>
      <c r="I19" s="161">
        <f>'2027'!F63</f>
        <v>0</v>
      </c>
      <c r="J19" s="19"/>
      <c r="L19" t="s">
        <v>312</v>
      </c>
    </row>
    <row r="20" spans="1:12" ht="28.5" hidden="1" customHeight="1">
      <c r="A20" s="16" t="s">
        <v>253</v>
      </c>
      <c r="B20" s="16" t="s">
        <v>252</v>
      </c>
      <c r="C20" s="15">
        <v>26413</v>
      </c>
      <c r="D20" s="15" t="s">
        <v>133</v>
      </c>
      <c r="E20" s="15" t="s">
        <v>133</v>
      </c>
      <c r="F20" s="15" t="s">
        <v>228</v>
      </c>
      <c r="G20" s="161"/>
      <c r="H20" s="161"/>
      <c r="I20" s="161"/>
      <c r="J20" s="19">
        <f t="shared" ref="J20" si="2">J23+J22</f>
        <v>0</v>
      </c>
    </row>
    <row r="21" spans="1:12" ht="15" hidden="1" customHeight="1">
      <c r="A21" s="160" t="s">
        <v>254</v>
      </c>
      <c r="B21" s="15" t="s">
        <v>23</v>
      </c>
      <c r="C21" s="160">
        <v>26414</v>
      </c>
      <c r="D21" s="160" t="s">
        <v>133</v>
      </c>
      <c r="E21" s="160" t="s">
        <v>133</v>
      </c>
      <c r="F21" s="15" t="s">
        <v>228</v>
      </c>
      <c r="G21" s="19"/>
      <c r="H21" s="19"/>
      <c r="I21" s="19"/>
      <c r="J21" s="19"/>
    </row>
    <row r="22" spans="1:12" ht="15" hidden="1" customHeight="1">
      <c r="A22" s="160"/>
      <c r="B22" s="21" t="s">
        <v>140</v>
      </c>
      <c r="C22" s="160"/>
      <c r="D22" s="160"/>
      <c r="E22" s="160"/>
      <c r="F22" s="15" t="s">
        <v>228</v>
      </c>
      <c r="G22" s="19"/>
      <c r="H22" s="19"/>
      <c r="I22" s="19"/>
      <c r="J22" s="19"/>
    </row>
    <row r="23" spans="1:12" ht="15" hidden="1" customHeight="1">
      <c r="A23" s="15" t="s">
        <v>255</v>
      </c>
      <c r="B23" s="15" t="s">
        <v>155</v>
      </c>
      <c r="C23" s="15">
        <v>26415</v>
      </c>
      <c r="D23" s="15" t="s">
        <v>133</v>
      </c>
      <c r="E23" s="15" t="s">
        <v>133</v>
      </c>
      <c r="F23" s="15" t="s">
        <v>228</v>
      </c>
      <c r="G23" s="19">
        <f>'2025'!F6</f>
        <v>0</v>
      </c>
      <c r="H23" s="19"/>
      <c r="I23" s="19"/>
      <c r="J23" s="19"/>
    </row>
    <row r="24" spans="1:12" ht="49.15" customHeight="1">
      <c r="A24" s="16" t="s">
        <v>142</v>
      </c>
      <c r="B24" s="20" t="s">
        <v>143</v>
      </c>
      <c r="C24" s="16">
        <v>26420</v>
      </c>
      <c r="D24" s="16" t="s">
        <v>133</v>
      </c>
      <c r="E24" s="16" t="s">
        <v>133</v>
      </c>
      <c r="F24" s="16" t="s">
        <v>133</v>
      </c>
      <c r="G24" s="111">
        <f>G25+G29</f>
        <v>688100</v>
      </c>
      <c r="H24" s="111">
        <f>H25+H29</f>
        <v>0</v>
      </c>
      <c r="I24" s="111">
        <f>+I25+I29</f>
        <v>0</v>
      </c>
      <c r="J24" s="111">
        <f>+J25+J29</f>
        <v>0</v>
      </c>
    </row>
    <row r="25" spans="1:12">
      <c r="A25" s="160" t="s">
        <v>144</v>
      </c>
      <c r="B25" s="15" t="s">
        <v>23</v>
      </c>
      <c r="C25" s="160">
        <v>26421</v>
      </c>
      <c r="D25" s="160" t="s">
        <v>133</v>
      </c>
      <c r="E25" s="160" t="s">
        <v>133</v>
      </c>
      <c r="F25" s="160" t="s">
        <v>133</v>
      </c>
      <c r="G25" s="161">
        <v>0</v>
      </c>
      <c r="H25" s="162">
        <f>Разд.1.2!G63+Разд.1.2!H63+Разд.1.2!I63+Разд.1.2!J63+Разд.1.2!K63</f>
        <v>0</v>
      </c>
      <c r="I25" s="162">
        <f>Разд.1.3!G63+Разд.1.3!H63+Разд.1.3!I63+Разд.1.3!J63+Разд.1.3!K63</f>
        <v>0</v>
      </c>
      <c r="J25" s="161">
        <v>0</v>
      </c>
    </row>
    <row r="26" spans="1:12">
      <c r="A26" s="160"/>
      <c r="B26" s="21" t="s">
        <v>140</v>
      </c>
      <c r="C26" s="160"/>
      <c r="D26" s="160"/>
      <c r="E26" s="160"/>
      <c r="F26" s="160"/>
      <c r="G26" s="161"/>
      <c r="H26" s="163"/>
      <c r="I26" s="163"/>
      <c r="J26" s="161"/>
      <c r="K26" s="75" t="s">
        <v>249</v>
      </c>
    </row>
    <row r="27" spans="1:12">
      <c r="A27" s="15"/>
      <c r="B27" s="22" t="s">
        <v>232</v>
      </c>
      <c r="C27" s="15" t="s">
        <v>233</v>
      </c>
      <c r="D27" s="15" t="s">
        <v>228</v>
      </c>
      <c r="E27" s="15"/>
      <c r="F27" s="15"/>
      <c r="G27" s="19"/>
      <c r="H27" s="19"/>
      <c r="I27" s="19"/>
      <c r="J27" s="19"/>
    </row>
    <row r="28" spans="1:12">
      <c r="A28" s="15"/>
      <c r="B28" s="22"/>
      <c r="C28" s="15"/>
      <c r="D28" s="15" t="s">
        <v>228</v>
      </c>
      <c r="E28" s="15"/>
      <c r="F28" s="15"/>
      <c r="G28" s="19"/>
      <c r="H28" s="19"/>
      <c r="I28" s="19"/>
      <c r="J28" s="19"/>
    </row>
    <row r="29" spans="1:12">
      <c r="A29" s="15" t="s">
        <v>145</v>
      </c>
      <c r="B29" s="15" t="s">
        <v>185</v>
      </c>
      <c r="C29" s="15">
        <v>26422</v>
      </c>
      <c r="D29" s="15" t="s">
        <v>133</v>
      </c>
      <c r="E29" s="15" t="s">
        <v>133</v>
      </c>
      <c r="F29" s="15" t="s">
        <v>133</v>
      </c>
      <c r="G29" s="112">
        <f>SUM('2025'!G63:W63)</f>
        <v>688100</v>
      </c>
      <c r="H29" s="19">
        <f>SUM('2026'!G63:P63)</f>
        <v>0</v>
      </c>
      <c r="I29" s="19">
        <f>SUM('2027'!G63:P63)</f>
        <v>0</v>
      </c>
      <c r="J29" s="19">
        <v>0</v>
      </c>
      <c r="K29" s="75" t="s">
        <v>250</v>
      </c>
      <c r="L29" t="s">
        <v>313</v>
      </c>
    </row>
    <row r="30" spans="1:12" ht="28.5">
      <c r="A30" s="16" t="s">
        <v>146</v>
      </c>
      <c r="B30" s="20" t="s">
        <v>186</v>
      </c>
      <c r="C30" s="16">
        <v>26430</v>
      </c>
      <c r="D30" s="16" t="s">
        <v>133</v>
      </c>
      <c r="E30" s="16" t="s">
        <v>133</v>
      </c>
      <c r="F30" s="16"/>
      <c r="G30" s="111"/>
      <c r="H30" s="111"/>
      <c r="I30" s="111"/>
      <c r="J30" s="111"/>
    </row>
    <row r="31" spans="1:12">
      <c r="A31" s="15"/>
      <c r="B31" s="22" t="s">
        <v>257</v>
      </c>
      <c r="C31" s="15" t="s">
        <v>234</v>
      </c>
      <c r="D31" s="15" t="s">
        <v>228</v>
      </c>
      <c r="E31" s="15"/>
      <c r="F31" s="15"/>
      <c r="G31" s="19"/>
      <c r="H31" s="111"/>
      <c r="I31" s="111"/>
      <c r="J31" s="111"/>
    </row>
    <row r="32" spans="1:12">
      <c r="A32" s="26"/>
      <c r="B32" s="29" t="s">
        <v>258</v>
      </c>
      <c r="C32" s="26" t="s">
        <v>256</v>
      </c>
      <c r="D32" s="26" t="s">
        <v>228</v>
      </c>
      <c r="E32" s="26"/>
      <c r="F32" s="26"/>
      <c r="G32" s="113"/>
      <c r="H32" s="27"/>
      <c r="I32" s="27"/>
      <c r="J32" s="27"/>
    </row>
    <row r="33" spans="1:12">
      <c r="A33" s="16" t="s">
        <v>147</v>
      </c>
      <c r="B33" s="16" t="s">
        <v>148</v>
      </c>
      <c r="C33" s="16">
        <v>26440</v>
      </c>
      <c r="D33" s="16" t="s">
        <v>133</v>
      </c>
      <c r="E33" s="16" t="s">
        <v>133</v>
      </c>
      <c r="F33" s="16" t="s">
        <v>133</v>
      </c>
      <c r="G33" s="111">
        <f>+G34+G36</f>
        <v>0</v>
      </c>
      <c r="H33" s="111">
        <f t="shared" ref="H33:J33" si="3">+H34+H36</f>
        <v>0</v>
      </c>
      <c r="I33" s="111">
        <f t="shared" si="3"/>
        <v>0</v>
      </c>
      <c r="J33" s="111">
        <f t="shared" si="3"/>
        <v>0</v>
      </c>
    </row>
    <row r="34" spans="1:12">
      <c r="A34" s="160" t="s">
        <v>149</v>
      </c>
      <c r="B34" s="15" t="s">
        <v>23</v>
      </c>
      <c r="C34" s="160">
        <v>26441</v>
      </c>
      <c r="D34" s="160" t="s">
        <v>133</v>
      </c>
      <c r="E34" s="160" t="s">
        <v>133</v>
      </c>
      <c r="F34" s="160" t="s">
        <v>133</v>
      </c>
      <c r="G34" s="161">
        <v>0</v>
      </c>
      <c r="H34" s="161"/>
      <c r="I34" s="161"/>
      <c r="J34" s="161"/>
    </row>
    <row r="35" spans="1:12">
      <c r="A35" s="160"/>
      <c r="B35" s="21" t="s">
        <v>140</v>
      </c>
      <c r="C35" s="160"/>
      <c r="D35" s="160"/>
      <c r="E35" s="160"/>
      <c r="F35" s="160"/>
      <c r="G35" s="161"/>
      <c r="H35" s="161"/>
      <c r="I35" s="161"/>
      <c r="J35" s="161"/>
    </row>
    <row r="36" spans="1:12">
      <c r="A36" s="15" t="s">
        <v>150</v>
      </c>
      <c r="B36" s="15" t="s">
        <v>155</v>
      </c>
      <c r="C36" s="15">
        <v>26442</v>
      </c>
      <c r="D36" s="15" t="s">
        <v>133</v>
      </c>
      <c r="E36" s="15" t="s">
        <v>133</v>
      </c>
      <c r="F36" s="15" t="s">
        <v>133</v>
      </c>
      <c r="G36" s="19">
        <v>0</v>
      </c>
      <c r="H36" s="19"/>
      <c r="I36" s="19"/>
      <c r="J36" s="19"/>
    </row>
    <row r="37" spans="1:12">
      <c r="A37" s="16" t="s">
        <v>151</v>
      </c>
      <c r="B37" s="16" t="s">
        <v>152</v>
      </c>
      <c r="C37" s="16">
        <v>26450</v>
      </c>
      <c r="D37" s="16" t="s">
        <v>133</v>
      </c>
      <c r="E37" s="16" t="s">
        <v>133</v>
      </c>
      <c r="F37" s="16" t="s">
        <v>133</v>
      </c>
      <c r="G37" s="111">
        <f>+G38+G42</f>
        <v>644880.39</v>
      </c>
      <c r="H37" s="111">
        <f>+H38+H42</f>
        <v>0</v>
      </c>
      <c r="I37" s="111">
        <f>+I38+I42</f>
        <v>0</v>
      </c>
      <c r="J37" s="111">
        <f>+J38+J42</f>
        <v>0</v>
      </c>
    </row>
    <row r="38" spans="1:12">
      <c r="A38" s="160" t="s">
        <v>153</v>
      </c>
      <c r="B38" s="15" t="s">
        <v>23</v>
      </c>
      <c r="C38" s="160">
        <v>26451</v>
      </c>
      <c r="D38" s="160" t="s">
        <v>133</v>
      </c>
      <c r="E38" s="160" t="s">
        <v>133</v>
      </c>
      <c r="F38" s="160" t="s">
        <v>133</v>
      </c>
      <c r="G38" s="161">
        <v>0</v>
      </c>
      <c r="H38" s="161"/>
      <c r="I38" s="161"/>
      <c r="J38" s="161"/>
    </row>
    <row r="39" spans="1:12">
      <c r="A39" s="160"/>
      <c r="B39" s="21" t="s">
        <v>140</v>
      </c>
      <c r="C39" s="160"/>
      <c r="D39" s="160"/>
      <c r="E39" s="160"/>
      <c r="F39" s="160"/>
      <c r="G39" s="161"/>
      <c r="H39" s="161"/>
      <c r="I39" s="161"/>
      <c r="J39" s="161"/>
    </row>
    <row r="40" spans="1:12">
      <c r="A40" s="15"/>
      <c r="B40" s="22" t="s">
        <v>257</v>
      </c>
      <c r="C40" s="15" t="s">
        <v>235</v>
      </c>
      <c r="D40" s="15" t="s">
        <v>228</v>
      </c>
      <c r="E40" s="15"/>
      <c r="F40" s="15"/>
      <c r="G40" s="19"/>
      <c r="H40" s="19"/>
      <c r="I40" s="19"/>
      <c r="J40" s="19"/>
    </row>
    <row r="41" spans="1:12" s="23" customFormat="1">
      <c r="A41" s="26"/>
      <c r="B41" s="29" t="s">
        <v>258</v>
      </c>
      <c r="C41" s="26" t="s">
        <v>248</v>
      </c>
      <c r="D41" s="26" t="s">
        <v>228</v>
      </c>
      <c r="E41" s="26"/>
      <c r="F41" s="26"/>
      <c r="G41" s="113"/>
      <c r="H41" s="113"/>
      <c r="I41" s="113"/>
      <c r="J41" s="113"/>
    </row>
    <row r="42" spans="1:12">
      <c r="A42" s="15" t="s">
        <v>154</v>
      </c>
      <c r="B42" s="21" t="s">
        <v>155</v>
      </c>
      <c r="C42" s="15">
        <v>26452</v>
      </c>
      <c r="D42" s="15" t="s">
        <v>133</v>
      </c>
      <c r="E42" s="15" t="s">
        <v>133</v>
      </c>
      <c r="F42" s="15" t="s">
        <v>133</v>
      </c>
      <c r="G42" s="19">
        <f>SUM('2025'!X63:AA63)</f>
        <v>644880.39</v>
      </c>
      <c r="H42" s="19">
        <f>SUM('2026'!Q63:T63)</f>
        <v>0</v>
      </c>
      <c r="I42" s="19">
        <f>SUM('2027'!Q63:T63)</f>
        <v>0</v>
      </c>
      <c r="J42" s="19"/>
      <c r="L42" t="s">
        <v>314</v>
      </c>
    </row>
    <row r="43" spans="1:12" ht="56.45" customHeight="1">
      <c r="A43" s="16" t="s">
        <v>156</v>
      </c>
      <c r="B43" s="16" t="s">
        <v>187</v>
      </c>
      <c r="C43" s="16">
        <v>26500</v>
      </c>
      <c r="D43" s="16" t="s">
        <v>133</v>
      </c>
      <c r="E43" s="16" t="s">
        <v>133</v>
      </c>
      <c r="F43" s="16" t="s">
        <v>133</v>
      </c>
      <c r="G43" s="111">
        <f>+G44</f>
        <v>0</v>
      </c>
      <c r="H43" s="111">
        <f>+H44</f>
        <v>0</v>
      </c>
      <c r="I43" s="111">
        <f t="shared" ref="I43:J43" si="4">+I44</f>
        <v>0</v>
      </c>
      <c r="J43" s="111">
        <f t="shared" si="4"/>
        <v>0</v>
      </c>
    </row>
    <row r="44" spans="1:12">
      <c r="A44" s="160"/>
      <c r="B44" s="15" t="s">
        <v>157</v>
      </c>
      <c r="C44" s="160">
        <v>26510</v>
      </c>
      <c r="D44" s="160"/>
      <c r="E44" s="160"/>
      <c r="F44" s="160"/>
      <c r="G44" s="161">
        <v>0</v>
      </c>
      <c r="H44" s="161"/>
      <c r="I44" s="161"/>
      <c r="J44" s="161"/>
    </row>
    <row r="45" spans="1:12">
      <c r="A45" s="160"/>
      <c r="B45" s="15"/>
      <c r="C45" s="160"/>
      <c r="D45" s="160"/>
      <c r="E45" s="160"/>
      <c r="F45" s="160"/>
      <c r="G45" s="161"/>
      <c r="H45" s="161"/>
      <c r="I45" s="161"/>
      <c r="J45" s="161"/>
    </row>
    <row r="46" spans="1:12" ht="63" customHeight="1">
      <c r="A46" s="16" t="s">
        <v>158</v>
      </c>
      <c r="B46" s="20" t="s">
        <v>159</v>
      </c>
      <c r="C46" s="16">
        <v>26600</v>
      </c>
      <c r="D46" s="16" t="s">
        <v>133</v>
      </c>
      <c r="E46" s="16" t="s">
        <v>133</v>
      </c>
      <c r="F46" s="16" t="s">
        <v>133</v>
      </c>
      <c r="G46" s="111">
        <f>+G47</f>
        <v>2783480.39</v>
      </c>
      <c r="H46" s="111">
        <f>+H47</f>
        <v>0</v>
      </c>
      <c r="I46" s="111">
        <f t="shared" ref="I46:J46" si="5">+I47</f>
        <v>0</v>
      </c>
      <c r="J46" s="111">
        <f t="shared" si="5"/>
        <v>0</v>
      </c>
    </row>
    <row r="47" spans="1:12">
      <c r="A47" s="15"/>
      <c r="B47" s="15" t="s">
        <v>157</v>
      </c>
      <c r="C47" s="15">
        <v>26610</v>
      </c>
      <c r="D47" s="15"/>
      <c r="E47" s="15"/>
      <c r="F47" s="15"/>
      <c r="G47" s="19">
        <f>G14</f>
        <v>2783480.39</v>
      </c>
      <c r="H47" s="19">
        <f t="shared" ref="H47:I47" si="6">H14</f>
        <v>0</v>
      </c>
      <c r="I47" s="19">
        <f t="shared" si="6"/>
        <v>0</v>
      </c>
      <c r="J47" s="19"/>
    </row>
    <row r="48" spans="1:12" ht="48" customHeight="1"/>
    <row r="49" spans="1:10" ht="18.75">
      <c r="B49" s="96" t="s">
        <v>265</v>
      </c>
      <c r="C49" s="156" t="s">
        <v>277</v>
      </c>
      <c r="D49" s="156"/>
      <c r="F49" s="157"/>
      <c r="G49" s="157"/>
      <c r="I49" s="174" t="s">
        <v>321</v>
      </c>
      <c r="J49" s="174"/>
    </row>
    <row r="50" spans="1:10" ht="18.75">
      <c r="B50" s="97" t="s">
        <v>266</v>
      </c>
      <c r="C50" s="158" t="s">
        <v>267</v>
      </c>
      <c r="D50" s="158"/>
      <c r="E50" s="14"/>
      <c r="F50" s="158" t="s">
        <v>178</v>
      </c>
      <c r="G50" s="158"/>
      <c r="H50" s="3"/>
      <c r="I50" s="158" t="s">
        <v>179</v>
      </c>
      <c r="J50" s="158"/>
    </row>
    <row r="51" spans="1:10" ht="11.25" customHeight="1"/>
    <row r="52" spans="1:10" ht="18.75" hidden="1">
      <c r="B52" s="97" t="s">
        <v>268</v>
      </c>
      <c r="C52" s="157"/>
      <c r="D52" s="157"/>
      <c r="E52" s="98"/>
      <c r="F52" s="98"/>
      <c r="H52" s="98"/>
      <c r="I52" s="98"/>
    </row>
    <row r="53" spans="1:10" ht="14.45" hidden="1" customHeight="1">
      <c r="B53" s="10" t="s">
        <v>172</v>
      </c>
    </row>
    <row r="54" spans="1:10" ht="25.5" hidden="1">
      <c r="B54" s="10" t="s">
        <v>173</v>
      </c>
    </row>
    <row r="55" spans="1:10" hidden="1">
      <c r="B55" s="10" t="s">
        <v>174</v>
      </c>
    </row>
    <row r="56" spans="1:10" hidden="1">
      <c r="B56" s="10" t="s">
        <v>175</v>
      </c>
    </row>
    <row r="57" spans="1:10" ht="25.5" hidden="1">
      <c r="B57" s="10" t="s">
        <v>176</v>
      </c>
    </row>
    <row r="58" spans="1:10" hidden="1">
      <c r="B58" s="10" t="s">
        <v>177</v>
      </c>
    </row>
    <row r="59" spans="1:10" hidden="1">
      <c r="A59"/>
      <c r="B59"/>
      <c r="C59" s="158" t="s">
        <v>267</v>
      </c>
      <c r="D59" s="158"/>
      <c r="E59" s="159" t="s">
        <v>269</v>
      </c>
      <c r="F59" s="159"/>
      <c r="G59"/>
      <c r="H59" s="159" t="s">
        <v>270</v>
      </c>
      <c r="I59" s="159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0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8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G6:G7"/>
    <mergeCell ref="E38:E39"/>
    <mergeCell ref="I49:J49"/>
    <mergeCell ref="J34:J35"/>
    <mergeCell ref="I19:I20"/>
    <mergeCell ref="E17:E18"/>
    <mergeCell ref="I50:J50"/>
    <mergeCell ref="F49:G49"/>
    <mergeCell ref="F50:G50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G17:G18"/>
    <mergeCell ref="H17:H18"/>
    <mergeCell ref="G19:G20"/>
    <mergeCell ref="H19:H20"/>
    <mergeCell ref="A17:A18"/>
    <mergeCell ref="C17:C18"/>
    <mergeCell ref="D17:D18"/>
    <mergeCell ref="E34:E35"/>
    <mergeCell ref="E25:E26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A34:A35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28999999999999998" right="0.3" top="0.33" bottom="0.35" header="0.31496062992125984" footer="0.31496062992125984"/>
  <pageSetup paperSize="9" scale="68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Титул. лист (3)</vt:lpstr>
      <vt:lpstr>Разд.1</vt:lpstr>
      <vt:lpstr>2025</vt:lpstr>
      <vt:lpstr>Разд.1.2</vt:lpstr>
      <vt:lpstr>Разд.1.3</vt:lpstr>
      <vt:lpstr>2026</vt:lpstr>
      <vt:lpstr>2027</vt:lpstr>
      <vt:lpstr>Разд.1.4</vt:lpstr>
      <vt:lpstr>Разд.2</vt:lpstr>
      <vt:lpstr>'2025'!Область_печати</vt:lpstr>
      <vt:lpstr>'2026'!Область_печати</vt:lpstr>
      <vt:lpstr>'2027'!Область_печати</vt:lpstr>
      <vt:lpstr>Разд.1!Область_печати</vt:lpstr>
      <vt:lpstr>Разд.1.2!Область_печати</vt:lpstr>
      <vt:lpstr>Разд.1.3!Область_печати</vt:lpstr>
      <vt:lpstr>Разд.2!Область_печати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cp:lastPrinted>2024-12-28T16:46:15Z</cp:lastPrinted>
  <dcterms:created xsi:type="dcterms:W3CDTF">2019-07-03T12:22:02Z</dcterms:created>
  <dcterms:modified xsi:type="dcterms:W3CDTF">2024-12-29T07:35:09Z</dcterms:modified>
</cp:coreProperties>
</file>